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anační a pěstební z..." sheetId="2" r:id="rId2"/>
    <sheet name="02 - Vegetační úprav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Sanační a pěstební z...'!$C$118:$K$233</definedName>
    <definedName name="_xlnm.Print_Area" localSheetId="1">'01 - Sanační a pěstební z...'!$C$4:$J$76,'01 - Sanační a pěstební z...'!$C$82:$J$100,'01 - Sanační a pěstební z...'!$C$106:$K$233</definedName>
    <definedName name="_xlnm.Print_Titles" localSheetId="1">'01 - Sanační a pěstební z...'!$118:$118</definedName>
    <definedName name="_xlnm._FilterDatabase" localSheetId="2" hidden="1">'02 - Vegetační úpravy'!$C$121:$K$342</definedName>
    <definedName name="_xlnm.Print_Area" localSheetId="2">'02 - Vegetační úpravy'!$C$4:$J$76,'02 - Vegetační úpravy'!$C$82:$J$103,'02 - Vegetační úpravy'!$C$109:$K$342</definedName>
    <definedName name="_xlnm.Print_Titles" localSheetId="2">'02 - Vegetační úpravy'!$121:$121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1"/>
  <c r="BH301"/>
  <c r="BG301"/>
  <c r="BF301"/>
  <c r="T301"/>
  <c r="T300"/>
  <c r="R301"/>
  <c r="R300"/>
  <c r="P301"/>
  <c r="P300"/>
  <c r="BK301"/>
  <c r="BK300"/>
  <c r="J300"/>
  <c r="J301"/>
  <c r="BE301"/>
  <c r="J102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52"/>
  <c r="BH252"/>
  <c r="BG252"/>
  <c r="BF252"/>
  <c r="T252"/>
  <c r="T251"/>
  <c r="R252"/>
  <c r="R251"/>
  <c r="P252"/>
  <c r="P251"/>
  <c r="BK252"/>
  <c r="BK251"/>
  <c r="J251"/>
  <c r="J252"/>
  <c r="BE252"/>
  <c r="J10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T235"/>
  <c r="R236"/>
  <c r="R235"/>
  <c r="P236"/>
  <c r="P235"/>
  <c r="BK236"/>
  <c r="BK235"/>
  <c r="J235"/>
  <c r="J236"/>
  <c r="BE236"/>
  <c r="J100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99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0"/>
  <c r="BH190"/>
  <c r="BG190"/>
  <c r="BF190"/>
  <c r="T190"/>
  <c r="R190"/>
  <c r="P190"/>
  <c r="BK190"/>
  <c r="J190"/>
  <c r="BE190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F37"/>
  <c i="1" r="BD96"/>
  <c i="3" r="BH125"/>
  <c r="F36"/>
  <c i="1" r="BC96"/>
  <c i="3" r="BG125"/>
  <c r="F35"/>
  <c i="1" r="BB96"/>
  <c i="3" r="BF125"/>
  <c r="J34"/>
  <c i="1" r="AW96"/>
  <c i="3" r="F34"/>
  <c i="1" r="BA96"/>
  <c i="3" r="T125"/>
  <c r="T124"/>
  <c r="T123"/>
  <c r="T122"/>
  <c r="R125"/>
  <c r="R124"/>
  <c r="R123"/>
  <c r="R122"/>
  <c r="P125"/>
  <c r="P124"/>
  <c r="P123"/>
  <c r="P122"/>
  <c i="1" r="AU96"/>
  <c i="3" r="BK125"/>
  <c r="BK124"/>
  <c r="J124"/>
  <c r="BK123"/>
  <c r="J123"/>
  <c r="BK122"/>
  <c r="J122"/>
  <c r="J96"/>
  <c r="J30"/>
  <c i="1" r="AG96"/>
  <c i="3" r="J125"/>
  <c r="BE125"/>
  <c r="J33"/>
  <c i="1" r="AV96"/>
  <c i="3" r="F33"/>
  <c i="1" r="AZ96"/>
  <c i="3" r="J98"/>
  <c r="J97"/>
  <c r="J119"/>
  <c r="F116"/>
  <c r="E114"/>
  <c r="J92"/>
  <c r="F89"/>
  <c r="E87"/>
  <c r="J39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2" r="J37"/>
  <c r="J36"/>
  <c i="1" r="AY95"/>
  <c i="2" r="J35"/>
  <c i="1" r="AX95"/>
  <c i="2"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9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F37"/>
  <c i="1" r="BD95"/>
  <c i="2" r="BH122"/>
  <c r="F36"/>
  <c i="1" r="BC95"/>
  <c i="2" r="BG122"/>
  <c r="F35"/>
  <c i="1" r="BB95"/>
  <c i="2" r="BF122"/>
  <c r="J34"/>
  <c i="1" r="AW95"/>
  <c i="2" r="F34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6"/>
  <c r="J30"/>
  <c i="1" r="AG95"/>
  <c i="2" r="J122"/>
  <c r="BE122"/>
  <c r="J33"/>
  <c i="1" r="AV95"/>
  <c i="2" r="F33"/>
  <c i="1" r="AZ95"/>
  <c i="2" r="J98"/>
  <c r="J97"/>
  <c r="J116"/>
  <c r="F113"/>
  <c r="E111"/>
  <c r="J92"/>
  <c r="F89"/>
  <c r="E87"/>
  <c r="J39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<sst xmlns="http://schemas.openxmlformats.org/spreadsheetml/2006/main">
  <si>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</si>
  <si>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</si>
  <si>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</si>
  <si>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</si>
  <si>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</si>
  <si>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{35f2cc01-2312-4c7e-88c0-5ab1013026e0}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</si>
  <si>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</si>
  <si>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</si>
  <si>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</si>
  <si>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</si>
  <si>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</si>
  <si>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</si>
  <si>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</si>
  <si>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</si>
  <si>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</si>
  <si>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</si>
  <si>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</si>
  <si>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04 SADOVÉ ÚPRAVY - R.s.Mírová osada I.A</t>
  </si>
  <si>
    <t>KSO:</t>
  </si>
  <si>
    <t>CC-CZ:</t>
  </si>
  <si>
    <t>Místo:</t>
  </si>
  <si>
    <t>Slezská Ostrava</t>
  </si>
  <si>
    <t>Datum:</t>
  </si>
  <si>
    <t>11. 11. 2019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</si>
  <si>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</si>
  <si>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</si>
  <si>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</si>
  <si>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</si>
  <si>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</si>
  <si>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</si>
  <si>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</si>
  <si>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</si>
  <si>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</si>
  <si>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69221189</t>
  </si>
  <si>
    <t>Ing.Magda Cigánková Fialová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</si>
  <si>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</si>
  <si>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</si>
  <si>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</si>
  <si>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</si>
  <si>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</si>
  <si>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</si>
  <si>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</si>
  <si>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</si>
  <si>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</si>
  <si>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</si>
  <si>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</si>
  <si>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</si>
  <si>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</si>
  <si>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</si>
  <si>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</si>
  <si>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</si>
  <si>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</si>
  <si>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</si>
  <si>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</si>
  <si>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</si>
  <si>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</si>
  <si>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</si>
  <si>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</si>
  <si>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</si>
  <si>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</si>
  <si>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</si>
  <si>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</si>
  <si>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</si>
  <si>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</si>
  <si>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</si>
  <si>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</si>
  <si>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</si>
  <si>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</si>
  <si>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</si>
  <si>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</si>
  <si>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</si>
  <si>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</si>
  <si>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</si>
  <si>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</si>
  <si>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</si>
  <si>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</si>
  <si>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</si>
  <si>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</si>
  <si>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</si>
  <si>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</si>
  <si>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</si>
  <si>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</si>
  <si>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Sanační a pěstební zásahy na zeleni</t>
  </si>
  <si>
    <t>STA</t>
  </si>
  <si>
    <t>1</t>
  </si>
  <si>
    <t>{180feee8-2c8b-4ce2-a715-e8b359978298}</t>
  </si>
  <si>
    <t>2</t>
  </si>
  <si>
    <t>02</t>
  </si>
  <si>
    <t>Vegetační úpravy</t>
  </si>
  <si>
    <t>{c20f19c1-3fcd-4fbb-a7eb-71e03e59d14f}</t>
  </si>
  <si>
    <t>KRYCÍ LIST SOUPISU PRACÍ</t>
  </si>
  <si>
    <t>Objekt:</t>
  </si>
  <si>
    <t>01 - Sanační a pěstební zásahy na zeleni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</si>
  <si>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</si>
  <si>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</si>
  <si>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</si>
  <si>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</si>
  <si>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</si>
  <si>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</si>
  <si>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</si>
  <si>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</si>
  <si>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</si>
  <si>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</si>
  <si>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</si>
  <si>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</si>
  <si>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</si>
  <si>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</si>
  <si>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</si>
  <si>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</si>
  <si>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</si>
  <si>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</si>
  <si>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</si>
  <si>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</si>
  <si>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</si>
  <si>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</si>
  <si>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</si>
  <si>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</si>
  <si>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</si>
  <si>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</si>
  <si>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</si>
  <si>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</si>
  <si>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</si>
  <si>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</si>
  <si>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1242326742</t>
  </si>
  <si>
    <t>VV</t>
  </si>
  <si>
    <t>"dle výkresu a technické zprávy"</t>
  </si>
  <si>
    <t>"plocha keřů" 67,2</t>
  </si>
  <si>
    <t>Součet</t>
  </si>
  <si>
    <t>112151311</t>
  </si>
  <si>
    <t>Kácení stromu bez postupného spouštění koruny a kmene D do 0,2 m</t>
  </si>
  <si>
    <t>kus</t>
  </si>
  <si>
    <t>1633904499</t>
  </si>
  <si>
    <t>"Dle výkresu a technické zprávy"</t>
  </si>
  <si>
    <t>"Listnaté stromy č.9" 1</t>
  </si>
  <si>
    <t>3</t>
  </si>
  <si>
    <t>112151312</t>
  </si>
  <si>
    <t>Kácení stromu bez postupného spouštění koruny a kmene D do 0,3 m</t>
  </si>
  <si>
    <t>1855425180</t>
  </si>
  <si>
    <t>"Listnaté stromy č. 9,31,32,55" 4</t>
  </si>
  <si>
    <t>"Jehličnaté stromy č.44" 1</t>
  </si>
  <si>
    <t>112151313</t>
  </si>
  <si>
    <t>Kácení stromu bez postupného spouštění koruny a kmene D do 0,4 m</t>
  </si>
  <si>
    <t>1396835857</t>
  </si>
  <si>
    <t>"Listnaté stromy č. 8,31,32,52,53,54" 7</t>
  </si>
  <si>
    <t>"Jehličnaté stromy č.57" 1</t>
  </si>
  <si>
    <t>5</t>
  </si>
  <si>
    <t>112151314</t>
  </si>
  <si>
    <t>Kácení stromu bez postupného spouštění koruny a kmene D do 0,5 m</t>
  </si>
  <si>
    <t>-755365558</t>
  </si>
  <si>
    <t>"Listnaté stromy č.8,35,36,46" 4</t>
  </si>
  <si>
    <t>6</t>
  </si>
  <si>
    <t>112151355</t>
  </si>
  <si>
    <t>Kácení stromu s postupným spouštěním koruny a kmene D do 0,6 m</t>
  </si>
  <si>
    <t>208420644</t>
  </si>
  <si>
    <t>"Listnaté stromy č.24,25,37" 3</t>
  </si>
  <si>
    <t>"jehličnaté stromy č.4,6,39,47" 4</t>
  </si>
  <si>
    <t>7</t>
  </si>
  <si>
    <t>112151360</t>
  </si>
  <si>
    <t>Pokácení stromu postupné se spouštěním částí kmene a koruny o průměru na řezné ploše pařezu přes 1000 do 1100 mm</t>
  </si>
  <si>
    <t>1377110623</t>
  </si>
  <si>
    <t>"Listnaté stromy č.7" 1</t>
  </si>
  <si>
    <t>8</t>
  </si>
  <si>
    <t>112251221</t>
  </si>
  <si>
    <t>Odstranění pařezů rovině nebo na svahu do 1:5 odfrézováním do hloubky 0,5 m</t>
  </si>
  <si>
    <t>-1423946655</t>
  </si>
  <si>
    <t>" od listnatých, jehličnatých stromů"</t>
  </si>
  <si>
    <t>(3,14*0,15*0,15*3+3,14*0,2*0,2*7+3,14*0,25*0,25*5+3,14*0,3*0,3*7+3,14*0,35*0,35*1+3,14*0,4*0,4*2+3,14*0,55*0,55*1)*1,3</t>
  </si>
  <si>
    <t>9</t>
  </si>
  <si>
    <t>122911121</t>
  </si>
  <si>
    <t>Odstranění vyfrézované dřevní hmoty hloubky do 0,5 m v rovině nebo na svahu do 1:5</t>
  </si>
  <si>
    <t>1976791808</t>
  </si>
  <si>
    <t>10</t>
  </si>
  <si>
    <t>162301401</t>
  </si>
  <si>
    <t>Vodorovné přemístění větví stromů listnatých do 5 km D kmene do 300 mm</t>
  </si>
  <si>
    <t>1740568060</t>
  </si>
  <si>
    <t xml:space="preserve">"Dle výkresu  a technické zprávy"</t>
  </si>
  <si>
    <t>"Listnaté stromy" 1+4</t>
  </si>
  <si>
    <t>11</t>
  </si>
  <si>
    <t>162301402</t>
  </si>
  <si>
    <t>Vodorovné přemístění větví stromů listnatých do 5 km D kmene do 500 mm</t>
  </si>
  <si>
    <t>1441283275</t>
  </si>
  <si>
    <t>"listnaté stromy kácené" 7+4</t>
  </si>
  <si>
    <t>12</t>
  </si>
  <si>
    <t>162301403</t>
  </si>
  <si>
    <t>Vodorovné přemístění větví stromů listnatých do 5 km D kmene do 700 mm</t>
  </si>
  <si>
    <t>43497798</t>
  </si>
  <si>
    <t>"listnaté stromy kácené" 3</t>
  </si>
  <si>
    <t>13</t>
  </si>
  <si>
    <t>162301404</t>
  </si>
  <si>
    <t>Vodorovné přemístění větví stromů listnatých, průměru kmene přes 1000 do 1100 mm</t>
  </si>
  <si>
    <t>-1633304075</t>
  </si>
  <si>
    <t>"listnaté stromy kácené" 1</t>
  </si>
  <si>
    <t>14</t>
  </si>
  <si>
    <t>162301405</t>
  </si>
  <si>
    <t>Vodorovné přemístění větví stromů jehličnatých do 5 km D kmene do 300 mm</t>
  </si>
  <si>
    <t>120302130</t>
  </si>
  <si>
    <t>"jehličnaté stromy" 1</t>
  </si>
  <si>
    <t>162301406</t>
  </si>
  <si>
    <t>Vodorovné přemístění větví stromů jehličnatých, průměru kmene přes 300 do 500 mm</t>
  </si>
  <si>
    <t>2090171886</t>
  </si>
  <si>
    <t>16</t>
  </si>
  <si>
    <t>162301407</t>
  </si>
  <si>
    <t>Vodorovné přemístění větví stromů jehličnatých do 5 km D kmene do 700 mm</t>
  </si>
  <si>
    <t>CS ÚRS 2019 01</t>
  </si>
  <si>
    <t>-50515984</t>
  </si>
  <si>
    <t>"jehličnaté stromy" 4</t>
  </si>
  <si>
    <t>17</t>
  </si>
  <si>
    <t>162301411</t>
  </si>
  <si>
    <t>Vodorovné přemístění kmenů stromů listnatých do 5 km D kmene do 300 mm</t>
  </si>
  <si>
    <t>-914182587</t>
  </si>
  <si>
    <t>"listnaté stromy kácené" 4+1</t>
  </si>
  <si>
    <t>18</t>
  </si>
  <si>
    <t>162301412</t>
  </si>
  <si>
    <t>Vodorovné přemístění kmenů stromů listnatých do 5 km D kmene do 500 mm</t>
  </si>
  <si>
    <t>-1694020068</t>
  </si>
  <si>
    <t>19</t>
  </si>
  <si>
    <t>162301413</t>
  </si>
  <si>
    <t>Vodorovné přemístění kmenů stromů listnatých do 5 km D kmene do 700 mm</t>
  </si>
  <si>
    <t>283385770</t>
  </si>
  <si>
    <t>20</t>
  </si>
  <si>
    <t>162301414 vl</t>
  </si>
  <si>
    <t>Vodorovné přemístění kmenů stromů listnatých, průměru přes 1000 do 1100 mm</t>
  </si>
  <si>
    <t>557523907</t>
  </si>
  <si>
    <t>162301415</t>
  </si>
  <si>
    <t>Vodorovné přemístění kmenů stromů jehličnatých do 5 km D kmene do 300 mm</t>
  </si>
  <si>
    <t>-1469670776</t>
  </si>
  <si>
    <t>"stromy jehličnaté" 1</t>
  </si>
  <si>
    <t>22</t>
  </si>
  <si>
    <t>162301416</t>
  </si>
  <si>
    <t>Vodorovné přemístění kmenů stromů jehličnatých, průměru přes 300 do 500 mm</t>
  </si>
  <si>
    <t>914147923</t>
  </si>
  <si>
    <t>23</t>
  </si>
  <si>
    <t>162301417</t>
  </si>
  <si>
    <t>Vodorovné přemístění kmenů stromů jehličnatých do 5 km D kmene do 700 mm</t>
  </si>
  <si>
    <t>2008884199</t>
  </si>
  <si>
    <t>"stromy jehličnaté" 4</t>
  </si>
  <si>
    <t>24</t>
  </si>
  <si>
    <t>162301501</t>
  </si>
  <si>
    <t>Vodorovné přemístění křovin do 5 km D kmene do 100 mm</t>
  </si>
  <si>
    <t>1261709666</t>
  </si>
  <si>
    <t>"plocha keřů" 62,7</t>
  </si>
  <si>
    <t>25</t>
  </si>
  <si>
    <t>174111121</t>
  </si>
  <si>
    <t>Zásyp jam po vyfrézovaných pařezech hloubky do 0,5 m v rovině nebo na svahu do 1:5</t>
  </si>
  <si>
    <t>2108813028</t>
  </si>
  <si>
    <t>"celkem samostatné a od pokácených stromů"</t>
  </si>
  <si>
    <t>"množství orníce je již v položce " 8,307</t>
  </si>
  <si>
    <t>26</t>
  </si>
  <si>
    <t>184852213</t>
  </si>
  <si>
    <t>Řez stromu zdravotní o ploše koruny do 90 m2 lezeckou technikou</t>
  </si>
  <si>
    <t>115576682</t>
  </si>
  <si>
    <t>"Listnaté stromy č.2" 1</t>
  </si>
  <si>
    <t>27</t>
  </si>
  <si>
    <t>184852216</t>
  </si>
  <si>
    <t>Řez stromu zdravotní o ploše koruny do 180 m2 lezeckou technikou</t>
  </si>
  <si>
    <t>-1177786125</t>
  </si>
  <si>
    <t>"Listnaté stromy č.38" 1</t>
  </si>
  <si>
    <t>28</t>
  </si>
  <si>
    <t>184852412</t>
  </si>
  <si>
    <t>Řez stromu redukční - vyvětvení,o ploše koruny do 60 m2 lezeckou technikou</t>
  </si>
  <si>
    <t>1536211086</t>
  </si>
  <si>
    <t>"Listnaté stromy č.1" 1</t>
  </si>
  <si>
    <t>29</t>
  </si>
  <si>
    <t>prk-vl</t>
  </si>
  <si>
    <t>Přesazení keře- kumulovaná ploložka</t>
  </si>
  <si>
    <t>558472454</t>
  </si>
  <si>
    <t>"listnatý keř č.27" 2,7</t>
  </si>
  <si>
    <t>30</t>
  </si>
  <si>
    <t>2-vlastní</t>
  </si>
  <si>
    <t>Poplatek za skládku-křoviny</t>
  </si>
  <si>
    <t>m3</t>
  </si>
  <si>
    <t>1754488736</t>
  </si>
  <si>
    <t>"stromy a větve kácených " 42</t>
  </si>
  <si>
    <t>"větve stromů z řezů"9</t>
  </si>
  <si>
    <t>"po odstraněných keřích" 62,7</t>
  </si>
  <si>
    <t>998</t>
  </si>
  <si>
    <t>Přesun hmot</t>
  </si>
  <si>
    <t>31</t>
  </si>
  <si>
    <t>998231311</t>
  </si>
  <si>
    <t>Přesun hmot pro sadovnické a krajinářské úpravy vodorovně do 5000 m</t>
  </si>
  <si>
    <t>t</t>
  </si>
  <si>
    <t>1206349492</t>
  </si>
  <si>
    <t>32</t>
  </si>
  <si>
    <t>998231411</t>
  </si>
  <si>
    <t>Ruční přesun hmot pro sadovnické a krajinářské úpravy do100 m</t>
  </si>
  <si>
    <t>2027157852</t>
  </si>
  <si>
    <t>02 - Vegetační úpravy</t>
  </si>
  <si>
    <t xml:space="preserve">    o5 - TERÉN</t>
  </si>
  <si>
    <t xml:space="preserve">    S2 - Materiál</t>
  </si>
  <si>
    <t xml:space="preserve">    S3 - Výsadbový materiál</t>
  </si>
  <si>
    <t>181111121</t>
  </si>
  <si>
    <t>Plošná úprava terénu do 500 m2 zemina tř 1 až 4 nerovnosti do 150 mm v rovinně a svahu do 1:5</t>
  </si>
  <si>
    <t>-1517904173</t>
  </si>
  <si>
    <t>"dle výkresu a technické zprávy" 128+1840</t>
  </si>
  <si>
    <t>181301101</t>
  </si>
  <si>
    <t>Rozprostření ornice tl vrstvy do 100 mm pl do 500 m2 v rovině nebo ve svahu do 1:5</t>
  </si>
  <si>
    <t>-1135755803</t>
  </si>
  <si>
    <t xml:space="preserve">"dle výkresy  a technické zprávy" 128+1840</t>
  </si>
  <si>
    <t>181301102</t>
  </si>
  <si>
    <t>Rozprostření ornice tl vrstvy do 150 mm pl do 500 m2 v rovině nebo ve svahu do 1:5</t>
  </si>
  <si>
    <t>-913556706</t>
  </si>
  <si>
    <t xml:space="preserve">"nově založené záhony"  128</t>
  </si>
  <si>
    <t>181411131</t>
  </si>
  <si>
    <t>Založení parkového trávníku výsevem plochy do 1000 m2 v rovině a ve svahu do 1:5</t>
  </si>
  <si>
    <t>1138865121</t>
  </si>
  <si>
    <t>"nový " 1840</t>
  </si>
  <si>
    <t>183101113</t>
  </si>
  <si>
    <t>Hloubení jamek bez výměny půdy zeminy tř 1 až 4 objem do 0,05 m3 v rovině a svahu do 1:5</t>
  </si>
  <si>
    <t>-1229499703</t>
  </si>
  <si>
    <t>"keře" 506</t>
  </si>
  <si>
    <t>183101214</t>
  </si>
  <si>
    <t>Jamky pro výsadbu s výměnou 50 % půdy zeminy tř 1 až 4 objem do 0,125 m3 v rovině a svahu do 1:5</t>
  </si>
  <si>
    <t>124770599</t>
  </si>
  <si>
    <t>"solitérní keře" 6</t>
  </si>
  <si>
    <t>183101221</t>
  </si>
  <si>
    <t>Jamky pro výsadbu s výměnou 50 % půdy zeminy tř 1 až 4 objem do 1 m3 v rovině a svahu do 1:5</t>
  </si>
  <si>
    <t>-639538647</t>
  </si>
  <si>
    <t xml:space="preserve">"listnaté stromy"  12</t>
  </si>
  <si>
    <t>183111113</t>
  </si>
  <si>
    <t>Hloubení jamek bez výměny půdy zeminy tř 1 až 4 objem do 0,01 m3 v rovině a svahu do 1:5</t>
  </si>
  <si>
    <t>-2010349501</t>
  </si>
  <si>
    <t>"dle textové zprávy"</t>
  </si>
  <si>
    <t>"trvalky" 142</t>
  </si>
  <si>
    <t>"Cibuloviny" 118</t>
  </si>
  <si>
    <t>183205113</t>
  </si>
  <si>
    <t>Založení záhonu v rovině a svahu do 1:5 zemina tř 4</t>
  </si>
  <si>
    <t>2120063410</t>
  </si>
  <si>
    <t>183211313</t>
  </si>
  <si>
    <t>Výsadba cibulí nebo hlíz</t>
  </si>
  <si>
    <t>-1821261686</t>
  </si>
  <si>
    <t>183211322</t>
  </si>
  <si>
    <t>Výsadba květin hrnkových D květináče do 120 mm</t>
  </si>
  <si>
    <t>148160822</t>
  </si>
  <si>
    <t>"dle textové zprávy a výkresu"</t>
  </si>
  <si>
    <t>"traviny" 142</t>
  </si>
  <si>
    <t>183402121</t>
  </si>
  <si>
    <t>Rozrušení půdy souvislé plochy do 500 m2 hloubky do 150 mm v rovině a svahu do 1:5</t>
  </si>
  <si>
    <t>-624933409</t>
  </si>
  <si>
    <t>"předseťové zpracování půdy" 1840</t>
  </si>
  <si>
    <t>183403132</t>
  </si>
  <si>
    <t>Obdělání půdy rytím zemina tř 3 v rovině a svahu do 1:5</t>
  </si>
  <si>
    <t>-1705621624</t>
  </si>
  <si>
    <t>184102112</t>
  </si>
  <si>
    <t>Výsadba dřeviny s balem D do 0,3 m do jamky se zalitím v rovině a svahu do 1:5</t>
  </si>
  <si>
    <t>-1293882381</t>
  </si>
  <si>
    <t>"dle.výkresu a textové zprávy"</t>
  </si>
  <si>
    <t>"včetně zastřižení po výsadbě"</t>
  </si>
  <si>
    <t>"keře v záhonech" 506</t>
  </si>
  <si>
    <t>184102114</t>
  </si>
  <si>
    <t>Výsadba dřeviny s balem D do 0,5 m do jamky se zalitím v rovině a svahu do 1:5</t>
  </si>
  <si>
    <t>680349092</t>
  </si>
  <si>
    <t>184102116</t>
  </si>
  <si>
    <t>Výsadba dřeviny s balem D do 0,8 m do jamky se zalitím v rovině a svahu do 1:5</t>
  </si>
  <si>
    <t>1733745542</t>
  </si>
  <si>
    <t>"včetně komparativního řezu po výsadbě"</t>
  </si>
  <si>
    <t>184215112</t>
  </si>
  <si>
    <t>Ukotvení kmene dřevin jedním kůlem D do 0,1 m délky do 2 m</t>
  </si>
  <si>
    <t>1810114678</t>
  </si>
  <si>
    <t>184215133</t>
  </si>
  <si>
    <t>Ukotvení kmene dřevin třemi kůly D do 0,1 m délky do 3 m</t>
  </si>
  <si>
    <t>-2122644116</t>
  </si>
  <si>
    <t>"vč.uchycení příček a úvazků"</t>
  </si>
  <si>
    <t>"listnaté stromy" 12</t>
  </si>
  <si>
    <t>184215412</t>
  </si>
  <si>
    <t>Zhotovení závlahové mísy dřevin D do 1,0 m v rovině nebo na svahu do 1:5</t>
  </si>
  <si>
    <t>459558152</t>
  </si>
  <si>
    <t>184802111</t>
  </si>
  <si>
    <t>Chemické odplevelení před založením kultury nad 20 m2 postřikem na široko v rovině a svahu do 1:5</t>
  </si>
  <si>
    <t>1348894361</t>
  </si>
  <si>
    <t>"trávníky 2x" 1840*2</t>
  </si>
  <si>
    <t xml:space="preserve">"nově založený záhon 2x"  128*2</t>
  </si>
  <si>
    <t>184851411</t>
  </si>
  <si>
    <t>Zpětný řez netrnitých keřů po výsadbě výšky do 0,5 m</t>
  </si>
  <si>
    <t>-1384839754</t>
  </si>
  <si>
    <t>506</t>
  </si>
  <si>
    <t>184911421</t>
  </si>
  <si>
    <t>Mulčování rostlin kůrou tl. do 0,1 m v rovině a svahu do 1:5</t>
  </si>
  <si>
    <t>-905826907</t>
  </si>
  <si>
    <t>"dle výkresů a textové zprávy"</t>
  </si>
  <si>
    <t>"stromy, solitérní keře" 3,14*0,4*0,41*(12+4+6)</t>
  </si>
  <si>
    <t>"keřové záhony s kůrou" 128*1,03</t>
  </si>
  <si>
    <t>185803211</t>
  </si>
  <si>
    <t>Uválcování trávníku v rovině a svahu do 1:5</t>
  </si>
  <si>
    <t>1960616156</t>
  </si>
  <si>
    <t>1840</t>
  </si>
  <si>
    <t>185804311</t>
  </si>
  <si>
    <t>Zalití rostlin vodou plocha do 20 m2, 5x</t>
  </si>
  <si>
    <t>57842772</t>
  </si>
  <si>
    <t>"stromy" (12+4)*0,1*5</t>
  </si>
  <si>
    <t>"solitérní keře" 6*0,05*5</t>
  </si>
  <si>
    <t>"keře v záhonech" 506*0,01*5</t>
  </si>
  <si>
    <t>"trvalky,traviny,kapradiny,cibul." (142+118)*0,001 *5</t>
  </si>
  <si>
    <t>185804312</t>
  </si>
  <si>
    <t>Zalití rostlin vodou plocha přes 20 m2, 5x</t>
  </si>
  <si>
    <t>-1734547978</t>
  </si>
  <si>
    <t>"trávník" 1840*0,01*5</t>
  </si>
  <si>
    <t>185804514</t>
  </si>
  <si>
    <t>Odplevelení souvislých keřových skupin v rovině a svahu do 1:5</t>
  </si>
  <si>
    <t>1127839539</t>
  </si>
  <si>
    <t>"záhony s keři" 128</t>
  </si>
  <si>
    <t>185851121</t>
  </si>
  <si>
    <t>Dovoz vody pro zálivku rostlin za vzdálenost do 1000 m</t>
  </si>
  <si>
    <t>1570860055</t>
  </si>
  <si>
    <t>36,10+92+130,520</t>
  </si>
  <si>
    <t>26vl</t>
  </si>
  <si>
    <t>Ochrana kmene aplikovaná nátěrem na kmen v rovině a svahu do 1:5</t>
  </si>
  <si>
    <t>-938390464</t>
  </si>
  <si>
    <t>"plocha kmene 16-18" 0,34*4*1,03</t>
  </si>
  <si>
    <t>"plocha kmene 18-20" 0,38*(5+3)*1,03</t>
  </si>
  <si>
    <t>SC 1</t>
  </si>
  <si>
    <t>Odpíchnutí trávníku</t>
  </si>
  <si>
    <t>m</t>
  </si>
  <si>
    <t>1361365054</t>
  </si>
  <si>
    <t>"záhonů od trávníku" 31</t>
  </si>
  <si>
    <t>1917934422</t>
  </si>
  <si>
    <t>-1712941094</t>
  </si>
  <si>
    <t>o5</t>
  </si>
  <si>
    <t>TERÉN</t>
  </si>
  <si>
    <t>162701105</t>
  </si>
  <si>
    <t>Vodorovné přemístění do 10000 m zeminy z horniny tř. 1 až 4</t>
  </si>
  <si>
    <t>726020092</t>
  </si>
  <si>
    <t>"dle technické zprávy" 73+28,5</t>
  </si>
  <si>
    <t>33</t>
  </si>
  <si>
    <t>167101101</t>
  </si>
  <si>
    <t>Dodávka ornice na zásypy a modelaci vč. dopravy</t>
  </si>
  <si>
    <t>-994762755</t>
  </si>
  <si>
    <t>34</t>
  </si>
  <si>
    <t>171101103</t>
  </si>
  <si>
    <t>Uložení sypaniny z hornin soudržných do násypů zhutněných do 100 % PS</t>
  </si>
  <si>
    <t>-1119388101</t>
  </si>
  <si>
    <t>35</t>
  </si>
  <si>
    <t>182101101</t>
  </si>
  <si>
    <t>Svahování - terénní modelace, vyrovnání terénu, v hornině tř. 1 až 4, v rovině a na svahu do 1:2</t>
  </si>
  <si>
    <t>368653081</t>
  </si>
  <si>
    <t>8,3+128+1840</t>
  </si>
  <si>
    <t>36</t>
  </si>
  <si>
    <t>182301131</t>
  </si>
  <si>
    <t>Rozprostření ornice pl přes 500 m2 ve svahu přes 1:5 tl vrstvy do 100 mm</t>
  </si>
  <si>
    <t>395647483</t>
  </si>
  <si>
    <t>S2</t>
  </si>
  <si>
    <t>Materiál</t>
  </si>
  <si>
    <t>37</t>
  </si>
  <si>
    <t>M</t>
  </si>
  <si>
    <t>MAT 46</t>
  </si>
  <si>
    <t>Voda na zalití</t>
  </si>
  <si>
    <t>-1656274949</t>
  </si>
  <si>
    <t>38</t>
  </si>
  <si>
    <t>618vl 26a</t>
  </si>
  <si>
    <t>ochranný nátěr na kmeny (např.Arboflex)</t>
  </si>
  <si>
    <t>kg</t>
  </si>
  <si>
    <t>-2026836769</t>
  </si>
  <si>
    <t>"počet stromů/kg nátěru/koeficient ztráty"</t>
  </si>
  <si>
    <t>"plocha kmene 16-18" 0,340*4*1,03</t>
  </si>
  <si>
    <t>"plocha kmene 18-20" 0,38*(8+4)*1,03</t>
  </si>
  <si>
    <t>39</t>
  </si>
  <si>
    <t>252340010</t>
  </si>
  <si>
    <t>herbicid totální, Roundup Klasik, bal. 1 l</t>
  </si>
  <si>
    <t>litr</t>
  </si>
  <si>
    <t>-1559588933</t>
  </si>
  <si>
    <t xml:space="preserve">  3936*0,0005*1,03</t>
  </si>
  <si>
    <t>40</t>
  </si>
  <si>
    <t>103211000</t>
  </si>
  <si>
    <t>zahradní substrát pro výsadbu VL</t>
  </si>
  <si>
    <t>-499364407</t>
  </si>
  <si>
    <t>"záhony keřů 30%" 128*0,15*0,3*1,03</t>
  </si>
  <si>
    <t>41</t>
  </si>
  <si>
    <t>103211001</t>
  </si>
  <si>
    <t>Pěstební substrát pro stromy a solitéry včetně dopravy</t>
  </si>
  <si>
    <t>1568762249</t>
  </si>
  <si>
    <t>"specifikace dle textové zprávy"</t>
  </si>
  <si>
    <t>"včetně hydrogelu"</t>
  </si>
  <si>
    <t>"stromy" 0,8*(12+4)*0,5*1,03</t>
  </si>
  <si>
    <t>"soliterní keře" 0,125*6*0,5*1,03</t>
  </si>
  <si>
    <t>42</t>
  </si>
  <si>
    <t>103715000</t>
  </si>
  <si>
    <t xml:space="preserve">substrát pro trávníky A  VL</t>
  </si>
  <si>
    <t>746020248</t>
  </si>
  <si>
    <t>"parkový trávník" 1840*0,03*1,03</t>
  </si>
  <si>
    <t>43</t>
  </si>
  <si>
    <t>103911000</t>
  </si>
  <si>
    <t>kůra mulčovací VL, včetně dopravy</t>
  </si>
  <si>
    <t>-655007930</t>
  </si>
  <si>
    <t>"stromy, solitérní keře" 3,14*0,4*0,41*(12+4+6)*0,1*1,03</t>
  </si>
  <si>
    <t>"keřové záhony s kůrou" 128*0,1*1,03</t>
  </si>
  <si>
    <t>44</t>
  </si>
  <si>
    <t>005724100</t>
  </si>
  <si>
    <t>osivo směs travní parková</t>
  </si>
  <si>
    <t>1070958572</t>
  </si>
  <si>
    <t>1840*0,025*1,03</t>
  </si>
  <si>
    <t>45</t>
  </si>
  <si>
    <t>MAT 51</t>
  </si>
  <si>
    <t>Silvamix - 10 g tableta</t>
  </si>
  <si>
    <t>871950502</t>
  </si>
  <si>
    <t>"stromy" (12+4)*10</t>
  </si>
  <si>
    <t xml:space="preserve">"keře"  (506+6)*3</t>
  </si>
  <si>
    <t>"trvalky a traviny" 142*1</t>
  </si>
  <si>
    <t>46</t>
  </si>
  <si>
    <t>MAT 42</t>
  </si>
  <si>
    <t>Kůly dřevěné, frézované, impregnované, minimální průměr 8 cm, délka 3-3,3m (3 ks/strom listnatý)</t>
  </si>
  <si>
    <t>-2024211050</t>
  </si>
  <si>
    <t>"listnaté stromy" 12*3</t>
  </si>
  <si>
    <t>"jehličnaté stromy" 4*3</t>
  </si>
  <si>
    <t>47</t>
  </si>
  <si>
    <t>MAT 43</t>
  </si>
  <si>
    <t>Příčky dřevěné ke kůlům (9 ks / strom listnatý)</t>
  </si>
  <si>
    <t>-853000969</t>
  </si>
  <si>
    <t>"strom listnatý a jehličnatý" (12+4)*9</t>
  </si>
  <si>
    <t>48</t>
  </si>
  <si>
    <t>MAT 47</t>
  </si>
  <si>
    <t>Popruh k uvázání kmene v rámci ukotvení dřeviny</t>
  </si>
  <si>
    <t>1524463010</t>
  </si>
  <si>
    <t>"listnaté stromy a jehličnaté stromy" (12+4)*3</t>
  </si>
  <si>
    <t>"solitérní keře" 6*1,5</t>
  </si>
  <si>
    <t>S3</t>
  </si>
  <si>
    <t>Výsadbový materiál</t>
  </si>
  <si>
    <t>49</t>
  </si>
  <si>
    <t>strom-1a</t>
  </si>
  <si>
    <t>Acer platanoides v.s.18-20 tř.1 s balem zpevněným pletivem, nasazení 220cm, 3-4x přesazovaný vč.dopravy</t>
  </si>
  <si>
    <t>ks</t>
  </si>
  <si>
    <t>262392360</t>
  </si>
  <si>
    <t>"specifikace a parametry dle textové zprávy" 5</t>
  </si>
  <si>
    <t>50</t>
  </si>
  <si>
    <t>strom-2q</t>
  </si>
  <si>
    <t>Quercus rubra v.s.18-20 tř.1 s balem zpevněným pletivem, nasazení 220cm, 3-4x přesazovaný vč.dopravy</t>
  </si>
  <si>
    <t>2079813692</t>
  </si>
  <si>
    <t>"specifikace a parametry dle textové zprávy" 3</t>
  </si>
  <si>
    <t>51</t>
  </si>
  <si>
    <t>strom-3p</t>
  </si>
  <si>
    <t>Prunus avium'Plena'' v.s.16-18 tř.1 s balem zpevněným pletivem, nasazení k.200, 3xpřesazovaný vč.dopravy</t>
  </si>
  <si>
    <t>-223689923</t>
  </si>
  <si>
    <t>"parametry a specifikace dle textové zprávy" 4</t>
  </si>
  <si>
    <t>52</t>
  </si>
  <si>
    <t>strom jehličný-7p</t>
  </si>
  <si>
    <t>Pinus peuce v.s.200-225 tř.1 s balem zpevněným pletivem, 3-4xpřesazovaný vč.dopravy</t>
  </si>
  <si>
    <t>-342025785</t>
  </si>
  <si>
    <t>53</t>
  </si>
  <si>
    <t>strom jehličný-5a</t>
  </si>
  <si>
    <t>Abies nordmanniana v.s.200-225 tř.1 s balem zpevněným pletivem, 3-4xpřesazovaný vč.dopravy</t>
  </si>
  <si>
    <t>690522813</t>
  </si>
  <si>
    <t>"specifikace a parametry dle textové zprávy" 1</t>
  </si>
  <si>
    <t>54</t>
  </si>
  <si>
    <t>sol.keř-1a</t>
  </si>
  <si>
    <t>Amelanchier'Balleriana' v.s.100-120 tř.1 soliter.,kontejner, min.3kmínků vč.dopravy</t>
  </si>
  <si>
    <t>1149973652</t>
  </si>
  <si>
    <t>"parametry a specifikace dle textové zprávy" 3</t>
  </si>
  <si>
    <t>55</t>
  </si>
  <si>
    <t>sol.keř-2v</t>
  </si>
  <si>
    <t>Viburnum farreri v.s.100-120 tř.1 soliter.,kontejner, min.3kmínků vč.dopravy</t>
  </si>
  <si>
    <t>438027922</t>
  </si>
  <si>
    <t>56</t>
  </si>
  <si>
    <t>keř-C</t>
  </si>
  <si>
    <t xml:space="preserve">Perovskia atriciplifolia'Blue Spire' v.s.40-60 kontejnér,  vč.dopravy </t>
  </si>
  <si>
    <t>286689831</t>
  </si>
  <si>
    <t>"minimálně pět výhonů požadované velikosti"</t>
  </si>
  <si>
    <t>"parametry a kvalita dle textové zprávy" 194</t>
  </si>
  <si>
    <t>57</t>
  </si>
  <si>
    <t>keř-k1</t>
  </si>
  <si>
    <t xml:space="preserve">Deutzia gracilis v.s.40-60 kontejnér,  vč.dopravy </t>
  </si>
  <si>
    <t>-2029108517</t>
  </si>
  <si>
    <t>"parametry a kvalita dle textové zprávy" 91</t>
  </si>
  <si>
    <t>58</t>
  </si>
  <si>
    <t>keř-k3</t>
  </si>
  <si>
    <t xml:space="preserve">Hypericum calycinum v.s.20-30 kontejnér,  vč.dopravy </t>
  </si>
  <si>
    <t>-1823115473</t>
  </si>
  <si>
    <t>"parametry a kvalita dle textové zprávy" 221</t>
  </si>
  <si>
    <t>59</t>
  </si>
  <si>
    <t>t-T1</t>
  </si>
  <si>
    <t>Geranium sanquineum'Album' K9, vč.dopravy</t>
  </si>
  <si>
    <t>-1260505478</t>
  </si>
  <si>
    <t>"parametry a kvalita dle textové zprávy" 71</t>
  </si>
  <si>
    <t>60</t>
  </si>
  <si>
    <t>t-T2</t>
  </si>
  <si>
    <t>Aster dumosus'Augenweide' K9, vč.dopravy</t>
  </si>
  <si>
    <t>631954517</t>
  </si>
  <si>
    <t>61</t>
  </si>
  <si>
    <t>cib-1</t>
  </si>
  <si>
    <t>Narcisus'King Alfred'</t>
  </si>
  <si>
    <t>696549730</t>
  </si>
  <si>
    <t>"parametry a kvalita dle textové zprávy" 118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</si>
</sst>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2019-33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SO 04 SADOVÉ ÚPRAVY - R.s.Mírová osada I.A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Slezská Ostrava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11. 11. 2019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27.9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>Ing.Magda Cigánková Fialová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ROUND(SUM(AG95:AG96),2)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ROUND(SUM(AS95:AS96),2)</f>
        <v>0</v>
      </c>
      <c r="AT94" s="108">
        <f>ROUND(SUM(AV94:AW94),2)</f>
        <v>0</v>
      </c>
      <c r="AU94" s="109">
        <f>ROUND(SUM(AU95:AU96),5)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ROUND(SUM(AZ95:AZ96),2)</f>
        <v>0</v>
      </c>
      <c r="BA94" s="108">
        <f>ROUND(SUM(BA95:BA96),2)</f>
        <v>0</v>
      </c>
      <c r="BB94" s="108">
        <f>ROUND(SUM(BB95:BB96),2)</f>
        <v>0</v>
      </c>
      <c r="BC94" s="108">
        <f>ROUND(SUM(BC95:BC96),2)</f>
        <v>0</v>
      </c>
      <c r="BD94" s="110">
        <f>ROUND(SUM(BD95:BD96),2)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Sanační a pěstební z...'!J30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'01 - Sanační a pěstební z...'!P119</f>
        <v>0</v>
      </c>
      <c r="AV95" s="122">
        <f>'01 - Sanační a pěstební z...'!J33</f>
        <v>0</v>
      </c>
      <c r="AW95" s="122">
        <f>'01 - Sanační a pěstební z...'!J34</f>
        <v>0</v>
      </c>
      <c r="AX95" s="122">
        <f>'01 - Sanační a pěstební z...'!J35</f>
        <v>0</v>
      </c>
      <c r="AY95" s="122">
        <f>'01 - Sanační a pěstební z...'!J36</f>
        <v>0</v>
      </c>
      <c r="AZ95" s="122">
        <f>'01 - Sanační a pěstební z...'!F33</f>
        <v>0</v>
      </c>
      <c r="BA95" s="122">
        <f>'01 - Sanační a pěstební z...'!F34</f>
        <v>0</v>
      </c>
      <c r="BB95" s="122">
        <f>'01 - Sanační a pěstební z...'!F35</f>
        <v>0</v>
      </c>
      <c r="BC95" s="122">
        <f>'01 - Sanační a pěstební z...'!F36</f>
        <v>0</v>
      </c>
      <c r="BD95" s="124">
        <f>'01 - Sanační a pěstební z...'!F37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6" customFormat="1" ht="16.5" customHeight="1">
      <c r="A96" s="113" t="s">
        <v>80</v>
      </c>
      <c r="B96" s="114"/>
      <c r="C96" s="115"/>
      <c r="D96" s="116" t="s">
        <v>87</v>
      </c>
      <c r="E96" s="116"/>
      <c r="F96" s="116"/>
      <c r="G96" s="116"/>
      <c r="H96" s="116"/>
      <c r="I96" s="117"/>
      <c r="J96" s="116" t="s">
        <v>88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'02 - Vegetační úpravy'!J30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83</v>
      </c>
      <c r="AR96" s="120"/>
      <c r="AS96" s="126">
        <v>0</v>
      </c>
      <c r="AT96" s="127">
        <f>ROUND(SUM(AV96:AW96),2)</f>
        <v>0</v>
      </c>
      <c r="AU96" s="128">
        <f>'02 - Vegetační úpravy'!P122</f>
        <v>0</v>
      </c>
      <c r="AV96" s="127">
        <f>'02 - Vegetační úpravy'!J33</f>
        <v>0</v>
      </c>
      <c r="AW96" s="127">
        <f>'02 - Vegetační úpravy'!J34</f>
        <v>0</v>
      </c>
      <c r="AX96" s="127">
        <f>'02 - Vegetační úpravy'!J35</f>
        <v>0</v>
      </c>
      <c r="AY96" s="127">
        <f>'02 - Vegetační úpravy'!J36</f>
        <v>0</v>
      </c>
      <c r="AZ96" s="127">
        <f>'02 - Vegetační úpravy'!F33</f>
        <v>0</v>
      </c>
      <c r="BA96" s="127">
        <f>'02 - Vegetační úpravy'!F34</f>
        <v>0</v>
      </c>
      <c r="BB96" s="127">
        <f>'02 - Vegetační úpravy'!F35</f>
        <v>0</v>
      </c>
      <c r="BC96" s="127">
        <f>'02 - Vegetační úpravy'!F36</f>
        <v>0</v>
      </c>
      <c r="BD96" s="129">
        <f>'02 - Vegetační úpravy'!F37</f>
        <v>0</v>
      </c>
      <c r="BT96" s="125" t="s">
        <v>84</v>
      </c>
      <c r="BV96" s="125" t="s">
        <v>78</v>
      </c>
      <c r="BW96" s="125" t="s">
        <v>89</v>
      </c>
      <c r="BX96" s="125" t="s">
        <v>5</v>
      </c>
      <c r="CL96" s="125" t="s">
        <v>1</v>
      </c>
      <c r="CM96" s="125" t="s">
        <v>86</v>
      </c>
    </row>
    <row r="97" s="1" customFormat="1" ht="30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</row>
    <row r="98" s="1" customFormat="1" ht="6.96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42"/>
    </row>
  </sheetData>
  <sheetProtection sheet="1" formatColumns="0" formatRows="0" objects="1" scenarios="1" spinCount="100000" saltValue="HN9pQzecQpawwL0PzBY9Clc9RJdCJiJescnpx6wXuWmRuARi67LNwkOyx1RaRSTsTxl5eUYgmZHlgDZb/dN7rA==" hashValue="zyt49jItQsgl2Q283JzJlDpcquIcwsyfCNdKDxuOF9gs4To4wMrx66tsoyZpvlIp5y/UlTmhLYNMwovNDQb9Mw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1 - Sanační a pěstební z...'!C2" display="/"/>
    <hyperlink ref="A96" location="'02 - Vegetač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90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SO 04 SADOVÉ ÚPRAVY - R.s.Mírová osada I.A</v>
      </c>
      <c r="F7" s="136"/>
      <c r="G7" s="136"/>
      <c r="H7" s="136"/>
      <c r="L7" s="19"/>
    </row>
    <row r="8" s="1" customFormat="1" ht="12" customHeight="1">
      <c r="B8" s="42"/>
      <c r="D8" s="136" t="s">
        <v>91</v>
      </c>
      <c r="I8" s="138"/>
      <c r="L8" s="42"/>
    </row>
    <row r="9" s="1" customFormat="1" ht="36.96" customHeight="1">
      <c r="B9" s="42"/>
      <c r="E9" s="139" t="s">
        <v>92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11. 11. 2019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 xml:space="preserve"> 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">
        <v>33</v>
      </c>
      <c r="L23" s="42"/>
    </row>
    <row r="24" s="1" customFormat="1" ht="18" customHeight="1">
      <c r="B24" s="42"/>
      <c r="E24" s="140" t="s">
        <v>34</v>
      </c>
      <c r="I24" s="141" t="s">
        <v>27</v>
      </c>
      <c r="J24" s="140" t="s">
        <v>1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ROUND(J119,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ROUND((SUM(BE119:BE233)),  2)</f>
        <v>0</v>
      </c>
      <c r="I33" s="153">
        <v>0.20999999999999999</v>
      </c>
      <c r="J33" s="152">
        <f>ROUND(((SUM(BE119:BE233))*I33),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ROUND((SUM(BF119:BF233)),  2)</f>
        <v>0</v>
      </c>
      <c r="I34" s="153">
        <v>0.14999999999999999</v>
      </c>
      <c r="J34" s="152">
        <f>ROUND(((SUM(BF119:BF233))*I34),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ROUND((SUM(BG119:BG233)),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ROUND((SUM(BH119:BH233)),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ROUND((SUM(BI119:BI233)),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93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SO 04 SADOVÉ ÚPRAVY - R.s.Mírová osada I.A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91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01 - Sanační a pěstební zásahy na zeleni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Slezská Ostrava</v>
      </c>
      <c r="G89" s="38"/>
      <c r="H89" s="38"/>
      <c r="I89" s="141" t="s">
        <v>22</v>
      </c>
      <c r="J89" s="73" t="str">
        <f>IF(J12="","",J12)</f>
        <v>11. 11. 2019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27.9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>Ing.Magda Cigánková Fialová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94</v>
      </c>
      <c r="D94" s="178"/>
      <c r="E94" s="178"/>
      <c r="F94" s="178"/>
      <c r="G94" s="178"/>
      <c r="H94" s="178"/>
      <c r="I94" s="179"/>
      <c r="J94" s="180" t="s">
        <v>95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96</v>
      </c>
      <c r="D96" s="38"/>
      <c r="E96" s="38"/>
      <c r="F96" s="38"/>
      <c r="G96" s="38"/>
      <c r="H96" s="38"/>
      <c r="I96" s="138"/>
      <c r="J96" s="104">
        <f>J119</f>
        <v>0</v>
      </c>
      <c r="K96" s="38"/>
      <c r="L96" s="42"/>
      <c r="AU96" s="16" t="s">
        <v>97</v>
      </c>
    </row>
    <row r="97" s="8" customFormat="1" ht="24.96" customHeight="1">
      <c r="B97" s="182"/>
      <c r="C97" s="183"/>
      <c r="D97" s="184" t="s">
        <v>98</v>
      </c>
      <c r="E97" s="185"/>
      <c r="F97" s="185"/>
      <c r="G97" s="185"/>
      <c r="H97" s="185"/>
      <c r="I97" s="186"/>
      <c r="J97" s="187">
        <f>J120</f>
        <v>0</v>
      </c>
      <c r="K97" s="183"/>
      <c r="L97" s="188"/>
    </row>
    <row r="98" s="9" customFormat="1" ht="19.92" customHeight="1">
      <c r="B98" s="189"/>
      <c r="C98" s="190"/>
      <c r="D98" s="191" t="s">
        <v>99</v>
      </c>
      <c r="E98" s="192"/>
      <c r="F98" s="192"/>
      <c r="G98" s="192"/>
      <c r="H98" s="192"/>
      <c r="I98" s="193"/>
      <c r="J98" s="194">
        <f>J121</f>
        <v>0</v>
      </c>
      <c r="K98" s="190"/>
      <c r="L98" s="195"/>
    </row>
    <row r="99" s="9" customFormat="1" ht="19.92" customHeight="1">
      <c r="B99" s="189"/>
      <c r="C99" s="190"/>
      <c r="D99" s="191" t="s">
        <v>100</v>
      </c>
      <c r="E99" s="192"/>
      <c r="F99" s="192"/>
      <c r="G99" s="192"/>
      <c r="H99" s="192"/>
      <c r="I99" s="193"/>
      <c r="J99" s="194">
        <f>J231</f>
        <v>0</v>
      </c>
      <c r="K99" s="190"/>
      <c r="L99" s="195"/>
    </row>
    <row r="100" s="1" customFormat="1" ht="21.84" customHeight="1">
      <c r="B100" s="37"/>
      <c r="C100" s="38"/>
      <c r="D100" s="38"/>
      <c r="E100" s="38"/>
      <c r="F100" s="38"/>
      <c r="G100" s="38"/>
      <c r="H100" s="38"/>
      <c r="I100" s="138"/>
      <c r="J100" s="38"/>
      <c r="K100" s="38"/>
      <c r="L100" s="42"/>
    </row>
    <row r="101" s="1" customFormat="1" ht="6.96" customHeight="1">
      <c r="B101" s="60"/>
      <c r="C101" s="61"/>
      <c r="D101" s="61"/>
      <c r="E101" s="61"/>
      <c r="F101" s="61"/>
      <c r="G101" s="61"/>
      <c r="H101" s="61"/>
      <c r="I101" s="172"/>
      <c r="J101" s="61"/>
      <c r="K101" s="61"/>
      <c r="L101" s="42"/>
    </row>
    <row r="105" s="1" customFormat="1" ht="6.96" customHeight="1">
      <c r="B105" s="62"/>
      <c r="C105" s="63"/>
      <c r="D105" s="63"/>
      <c r="E105" s="63"/>
      <c r="F105" s="63"/>
      <c r="G105" s="63"/>
      <c r="H105" s="63"/>
      <c r="I105" s="175"/>
      <c r="J105" s="63"/>
      <c r="K105" s="63"/>
      <c r="L105" s="42"/>
    </row>
    <row r="106" s="1" customFormat="1" ht="24.96" customHeight="1">
      <c r="B106" s="37"/>
      <c r="C106" s="22" t="s">
        <v>101</v>
      </c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2" customHeight="1">
      <c r="B108" s="37"/>
      <c r="C108" s="31" t="s">
        <v>16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6.5" customHeight="1">
      <c r="B109" s="37"/>
      <c r="C109" s="38"/>
      <c r="D109" s="38"/>
      <c r="E109" s="176" t="str">
        <f>E7</f>
        <v>SO 04 SADOVÉ ÚPRAVY - R.s.Mírová osada I.A</v>
      </c>
      <c r="F109" s="31"/>
      <c r="G109" s="31"/>
      <c r="H109" s="31"/>
      <c r="I109" s="138"/>
      <c r="J109" s="38"/>
      <c r="K109" s="38"/>
      <c r="L109" s="42"/>
    </row>
    <row r="110" s="1" customFormat="1" ht="12" customHeight="1">
      <c r="B110" s="37"/>
      <c r="C110" s="31" t="s">
        <v>91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70" t="str">
        <f>E9</f>
        <v>01 - Sanační a pěstební zásahy na zeleni</v>
      </c>
      <c r="F111" s="38"/>
      <c r="G111" s="38"/>
      <c r="H111" s="38"/>
      <c r="I111" s="13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2" customHeight="1">
      <c r="B113" s="37"/>
      <c r="C113" s="31" t="s">
        <v>20</v>
      </c>
      <c r="D113" s="38"/>
      <c r="E113" s="38"/>
      <c r="F113" s="26" t="str">
        <f>F12</f>
        <v>Slezská Ostrava</v>
      </c>
      <c r="G113" s="38"/>
      <c r="H113" s="38"/>
      <c r="I113" s="141" t="s">
        <v>22</v>
      </c>
      <c r="J113" s="73" t="str">
        <f>IF(J12="","",J12)</f>
        <v>11. 11. 2019</v>
      </c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5.15" customHeight="1">
      <c r="B115" s="37"/>
      <c r="C115" s="31" t="s">
        <v>24</v>
      </c>
      <c r="D115" s="38"/>
      <c r="E115" s="38"/>
      <c r="F115" s="26" t="str">
        <f>E15</f>
        <v xml:space="preserve"> </v>
      </c>
      <c r="G115" s="38"/>
      <c r="H115" s="38"/>
      <c r="I115" s="141" t="s">
        <v>30</v>
      </c>
      <c r="J115" s="35" t="str">
        <f>E21</f>
        <v xml:space="preserve"> </v>
      </c>
      <c r="K115" s="38"/>
      <c r="L115" s="42"/>
    </row>
    <row r="116" s="1" customFormat="1" ht="27.9" customHeight="1">
      <c r="B116" s="37"/>
      <c r="C116" s="31" t="s">
        <v>28</v>
      </c>
      <c r="D116" s="38"/>
      <c r="E116" s="38"/>
      <c r="F116" s="26" t="str">
        <f>IF(E18="","",E18)</f>
        <v>Vyplň údaj</v>
      </c>
      <c r="G116" s="38"/>
      <c r="H116" s="38"/>
      <c r="I116" s="141" t="s">
        <v>32</v>
      </c>
      <c r="J116" s="35" t="str">
        <f>E24</f>
        <v>Ing.Magda Cigánková Fialová</v>
      </c>
      <c r="K116" s="38"/>
      <c r="L116" s="42"/>
    </row>
    <row r="117" s="1" customFormat="1" ht="10.32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0" customFormat="1" ht="29.28" customHeight="1">
      <c r="B118" s="196"/>
      <c r="C118" s="197" t="s">
        <v>102</v>
      </c>
      <c r="D118" s="198" t="s">
        <v>61</v>
      </c>
      <c r="E118" s="198" t="s">
        <v>57</v>
      </c>
      <c r="F118" s="198" t="s">
        <v>58</v>
      </c>
      <c r="G118" s="198" t="s">
        <v>103</v>
      </c>
      <c r="H118" s="198" t="s">
        <v>104</v>
      </c>
      <c r="I118" s="199" t="s">
        <v>105</v>
      </c>
      <c r="J118" s="200" t="s">
        <v>95</v>
      </c>
      <c r="K118" s="201" t="s">
        <v>106</v>
      </c>
      <c r="L118" s="202"/>
      <c r="M118" s="94" t="s">
        <v>1</v>
      </c>
      <c r="N118" s="95" t="s">
        <v>40</v>
      </c>
      <c r="O118" s="95" t="s">
        <v>107</v>
      </c>
      <c r="P118" s="95" t="s">
        <v>108</v>
      </c>
      <c r="Q118" s="95" t="s">
        <v>109</v>
      </c>
      <c r="R118" s="95" t="s">
        <v>110</v>
      </c>
      <c r="S118" s="95" t="s">
        <v>111</v>
      </c>
      <c r="T118" s="96" t="s">
        <v>112</v>
      </c>
    </row>
    <row r="119" s="1" customFormat="1" ht="22.8" customHeight="1">
      <c r="B119" s="37"/>
      <c r="C119" s="101" t="s">
        <v>113</v>
      </c>
      <c r="D119" s="38"/>
      <c r="E119" s="38"/>
      <c r="F119" s="38"/>
      <c r="G119" s="38"/>
      <c r="H119" s="38"/>
      <c r="I119" s="138"/>
      <c r="J119" s="203">
        <f>BK119</f>
        <v>0</v>
      </c>
      <c r="K119" s="38"/>
      <c r="L119" s="42"/>
      <c r="M119" s="97"/>
      <c r="N119" s="98"/>
      <c r="O119" s="98"/>
      <c r="P119" s="204">
        <f>P120</f>
        <v>0</v>
      </c>
      <c r="Q119" s="98"/>
      <c r="R119" s="204">
        <f>R120</f>
        <v>0</v>
      </c>
      <c r="S119" s="98"/>
      <c r="T119" s="205">
        <f>T120</f>
        <v>0</v>
      </c>
      <c r="AT119" s="16" t="s">
        <v>75</v>
      </c>
      <c r="AU119" s="16" t="s">
        <v>97</v>
      </c>
      <c r="BK119" s="206">
        <f>BK120</f>
        <v>0</v>
      </c>
    </row>
    <row r="120" s="11" customFormat="1" ht="25.92" customHeight="1">
      <c r="B120" s="207"/>
      <c r="C120" s="208"/>
      <c r="D120" s="209" t="s">
        <v>75</v>
      </c>
      <c r="E120" s="210" t="s">
        <v>114</v>
      </c>
      <c r="F120" s="210" t="s">
        <v>115</v>
      </c>
      <c r="G120" s="208"/>
      <c r="H120" s="208"/>
      <c r="I120" s="211"/>
      <c r="J120" s="212">
        <f>BK120</f>
        <v>0</v>
      </c>
      <c r="K120" s="208"/>
      <c r="L120" s="213"/>
      <c r="M120" s="214"/>
      <c r="N120" s="215"/>
      <c r="O120" s="215"/>
      <c r="P120" s="216">
        <f>P121+P231</f>
        <v>0</v>
      </c>
      <c r="Q120" s="215"/>
      <c r="R120" s="216">
        <f>R121+R231</f>
        <v>0</v>
      </c>
      <c r="S120" s="215"/>
      <c r="T120" s="217">
        <f>T121+T231</f>
        <v>0</v>
      </c>
      <c r="AR120" s="218" t="s">
        <v>84</v>
      </c>
      <c r="AT120" s="219" t="s">
        <v>75</v>
      </c>
      <c r="AU120" s="219" t="s">
        <v>76</v>
      </c>
      <c r="AY120" s="218" t="s">
        <v>116</v>
      </c>
      <c r="BK120" s="220">
        <f>BK121+BK231</f>
        <v>0</v>
      </c>
    </row>
    <row r="121" s="11" customFormat="1" ht="22.8" customHeight="1">
      <c r="B121" s="207"/>
      <c r="C121" s="208"/>
      <c r="D121" s="209" t="s">
        <v>75</v>
      </c>
      <c r="E121" s="221" t="s">
        <v>84</v>
      </c>
      <c r="F121" s="221" t="s">
        <v>117</v>
      </c>
      <c r="G121" s="208"/>
      <c r="H121" s="208"/>
      <c r="I121" s="211"/>
      <c r="J121" s="222">
        <f>BK121</f>
        <v>0</v>
      </c>
      <c r="K121" s="208"/>
      <c r="L121" s="213"/>
      <c r="M121" s="214"/>
      <c r="N121" s="215"/>
      <c r="O121" s="215"/>
      <c r="P121" s="216">
        <f>SUM(P122:P230)</f>
        <v>0</v>
      </c>
      <c r="Q121" s="215"/>
      <c r="R121" s="216">
        <f>SUM(R122:R230)</f>
        <v>0</v>
      </c>
      <c r="S121" s="215"/>
      <c r="T121" s="217">
        <f>SUM(T122:T230)</f>
        <v>0</v>
      </c>
      <c r="AR121" s="218" t="s">
        <v>84</v>
      </c>
      <c r="AT121" s="219" t="s">
        <v>75</v>
      </c>
      <c r="AU121" s="219" t="s">
        <v>84</v>
      </c>
      <c r="AY121" s="218" t="s">
        <v>116</v>
      </c>
      <c r="BK121" s="220">
        <f>SUM(BK122:BK230)</f>
        <v>0</v>
      </c>
    </row>
    <row r="122" s="1" customFormat="1" ht="24" customHeight="1">
      <c r="B122" s="37"/>
      <c r="C122" s="223" t="s">
        <v>84</v>
      </c>
      <c r="D122" s="223" t="s">
        <v>118</v>
      </c>
      <c r="E122" s="224" t="s">
        <v>119</v>
      </c>
      <c r="F122" s="225" t="s">
        <v>120</v>
      </c>
      <c r="G122" s="226" t="s">
        <v>121</v>
      </c>
      <c r="H122" s="227">
        <v>67.200000000000003</v>
      </c>
      <c r="I122" s="228"/>
      <c r="J122" s="229">
        <f>ROUND(I122*H122,2)</f>
        <v>0</v>
      </c>
      <c r="K122" s="225" t="s">
        <v>1</v>
      </c>
      <c r="L122" s="42"/>
      <c r="M122" s="230" t="s">
        <v>1</v>
      </c>
      <c r="N122" s="231" t="s">
        <v>41</v>
      </c>
      <c r="O122" s="85"/>
      <c r="P122" s="232">
        <f>O122*H122</f>
        <v>0</v>
      </c>
      <c r="Q122" s="232">
        <v>0</v>
      </c>
      <c r="R122" s="232">
        <f>Q122*H122</f>
        <v>0</v>
      </c>
      <c r="S122" s="232">
        <v>0</v>
      </c>
      <c r="T122" s="233">
        <f>S122*H122</f>
        <v>0</v>
      </c>
      <c r="AR122" s="234" t="s">
        <v>122</v>
      </c>
      <c r="AT122" s="234" t="s">
        <v>118</v>
      </c>
      <c r="AU122" s="234" t="s">
        <v>86</v>
      </c>
      <c r="AY122" s="16" t="s">
        <v>116</v>
      </c>
      <c r="BE122" s="235">
        <f>IF(N122="základní",J122,0)</f>
        <v>0</v>
      </c>
      <c r="BF122" s="235">
        <f>IF(N122="snížená",J122,0)</f>
        <v>0</v>
      </c>
      <c r="BG122" s="235">
        <f>IF(N122="zákl. přenesená",J122,0)</f>
        <v>0</v>
      </c>
      <c r="BH122" s="235">
        <f>IF(N122="sníž. přenesená",J122,0)</f>
        <v>0</v>
      </c>
      <c r="BI122" s="235">
        <f>IF(N122="nulová",J122,0)</f>
        <v>0</v>
      </c>
      <c r="BJ122" s="16" t="s">
        <v>84</v>
      </c>
      <c r="BK122" s="235">
        <f>ROUND(I122*H122,2)</f>
        <v>0</v>
      </c>
      <c r="BL122" s="16" t="s">
        <v>122</v>
      </c>
      <c r="BM122" s="234" t="s">
        <v>123</v>
      </c>
    </row>
    <row r="123" s="12" customFormat="1">
      <c r="B123" s="236"/>
      <c r="C123" s="237"/>
      <c r="D123" s="238" t="s">
        <v>124</v>
      </c>
      <c r="E123" s="239" t="s">
        <v>1</v>
      </c>
      <c r="F123" s="240" t="s">
        <v>125</v>
      </c>
      <c r="G123" s="237"/>
      <c r="H123" s="239" t="s">
        <v>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AT123" s="246" t="s">
        <v>124</v>
      </c>
      <c r="AU123" s="246" t="s">
        <v>86</v>
      </c>
      <c r="AV123" s="12" t="s">
        <v>84</v>
      </c>
      <c r="AW123" s="12" t="s">
        <v>31</v>
      </c>
      <c r="AX123" s="12" t="s">
        <v>76</v>
      </c>
      <c r="AY123" s="246" t="s">
        <v>116</v>
      </c>
    </row>
    <row r="124" s="13" customFormat="1">
      <c r="B124" s="247"/>
      <c r="C124" s="248"/>
      <c r="D124" s="238" t="s">
        <v>124</v>
      </c>
      <c r="E124" s="249" t="s">
        <v>1</v>
      </c>
      <c r="F124" s="250" t="s">
        <v>126</v>
      </c>
      <c r="G124" s="248"/>
      <c r="H124" s="251">
        <v>67.200000000000003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124</v>
      </c>
      <c r="AU124" s="257" t="s">
        <v>86</v>
      </c>
      <c r="AV124" s="13" t="s">
        <v>86</v>
      </c>
      <c r="AW124" s="13" t="s">
        <v>31</v>
      </c>
      <c r="AX124" s="13" t="s">
        <v>76</v>
      </c>
      <c r="AY124" s="257" t="s">
        <v>116</v>
      </c>
    </row>
    <row r="125" s="14" customFormat="1">
      <c r="B125" s="258"/>
      <c r="C125" s="259"/>
      <c r="D125" s="238" t="s">
        <v>124</v>
      </c>
      <c r="E125" s="260" t="s">
        <v>1</v>
      </c>
      <c r="F125" s="261" t="s">
        <v>127</v>
      </c>
      <c r="G125" s="259"/>
      <c r="H125" s="262">
        <v>67.200000000000003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AT125" s="268" t="s">
        <v>124</v>
      </c>
      <c r="AU125" s="268" t="s">
        <v>86</v>
      </c>
      <c r="AV125" s="14" t="s">
        <v>122</v>
      </c>
      <c r="AW125" s="14" t="s">
        <v>31</v>
      </c>
      <c r="AX125" s="14" t="s">
        <v>84</v>
      </c>
      <c r="AY125" s="268" t="s">
        <v>116</v>
      </c>
    </row>
    <row r="126" s="1" customFormat="1" ht="24" customHeight="1">
      <c r="B126" s="37"/>
      <c r="C126" s="223" t="s">
        <v>86</v>
      </c>
      <c r="D126" s="223" t="s">
        <v>118</v>
      </c>
      <c r="E126" s="224" t="s">
        <v>128</v>
      </c>
      <c r="F126" s="225" t="s">
        <v>129</v>
      </c>
      <c r="G126" s="226" t="s">
        <v>130</v>
      </c>
      <c r="H126" s="227">
        <v>1</v>
      </c>
      <c r="I126" s="228"/>
      <c r="J126" s="229">
        <f>ROUND(I126*H126,2)</f>
        <v>0</v>
      </c>
      <c r="K126" s="225" t="s">
        <v>1</v>
      </c>
      <c r="L126" s="42"/>
      <c r="M126" s="230" t="s">
        <v>1</v>
      </c>
      <c r="N126" s="231" t="s">
        <v>41</v>
      </c>
      <c r="O126" s="85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AR126" s="234" t="s">
        <v>122</v>
      </c>
      <c r="AT126" s="234" t="s">
        <v>118</v>
      </c>
      <c r="AU126" s="234" t="s">
        <v>86</v>
      </c>
      <c r="AY126" s="16" t="s">
        <v>116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6" t="s">
        <v>84</v>
      </c>
      <c r="BK126" s="235">
        <f>ROUND(I126*H126,2)</f>
        <v>0</v>
      </c>
      <c r="BL126" s="16" t="s">
        <v>122</v>
      </c>
      <c r="BM126" s="234" t="s">
        <v>131</v>
      </c>
    </row>
    <row r="127" s="12" customFormat="1">
      <c r="B127" s="236"/>
      <c r="C127" s="237"/>
      <c r="D127" s="238" t="s">
        <v>124</v>
      </c>
      <c r="E127" s="239" t="s">
        <v>1</v>
      </c>
      <c r="F127" s="240" t="s">
        <v>132</v>
      </c>
      <c r="G127" s="237"/>
      <c r="H127" s="239" t="s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AT127" s="246" t="s">
        <v>124</v>
      </c>
      <c r="AU127" s="246" t="s">
        <v>86</v>
      </c>
      <c r="AV127" s="12" t="s">
        <v>84</v>
      </c>
      <c r="AW127" s="12" t="s">
        <v>31</v>
      </c>
      <c r="AX127" s="12" t="s">
        <v>76</v>
      </c>
      <c r="AY127" s="246" t="s">
        <v>116</v>
      </c>
    </row>
    <row r="128" s="13" customFormat="1">
      <c r="B128" s="247"/>
      <c r="C128" s="248"/>
      <c r="D128" s="238" t="s">
        <v>124</v>
      </c>
      <c r="E128" s="249" t="s">
        <v>1</v>
      </c>
      <c r="F128" s="250" t="s">
        <v>133</v>
      </c>
      <c r="G128" s="248"/>
      <c r="H128" s="251">
        <v>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124</v>
      </c>
      <c r="AU128" s="257" t="s">
        <v>86</v>
      </c>
      <c r="AV128" s="13" t="s">
        <v>86</v>
      </c>
      <c r="AW128" s="13" t="s">
        <v>31</v>
      </c>
      <c r="AX128" s="13" t="s">
        <v>76</v>
      </c>
      <c r="AY128" s="257" t="s">
        <v>116</v>
      </c>
    </row>
    <row r="129" s="14" customFormat="1">
      <c r="B129" s="258"/>
      <c r="C129" s="259"/>
      <c r="D129" s="238" t="s">
        <v>124</v>
      </c>
      <c r="E129" s="260" t="s">
        <v>1</v>
      </c>
      <c r="F129" s="261" t="s">
        <v>127</v>
      </c>
      <c r="G129" s="259"/>
      <c r="H129" s="262">
        <v>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124</v>
      </c>
      <c r="AU129" s="268" t="s">
        <v>86</v>
      </c>
      <c r="AV129" s="14" t="s">
        <v>122</v>
      </c>
      <c r="AW129" s="14" t="s">
        <v>31</v>
      </c>
      <c r="AX129" s="14" t="s">
        <v>84</v>
      </c>
      <c r="AY129" s="268" t="s">
        <v>116</v>
      </c>
    </row>
    <row r="130" s="1" customFormat="1" ht="24" customHeight="1">
      <c r="B130" s="37"/>
      <c r="C130" s="223" t="s">
        <v>134</v>
      </c>
      <c r="D130" s="223" t="s">
        <v>118</v>
      </c>
      <c r="E130" s="224" t="s">
        <v>135</v>
      </c>
      <c r="F130" s="225" t="s">
        <v>136</v>
      </c>
      <c r="G130" s="226" t="s">
        <v>130</v>
      </c>
      <c r="H130" s="227">
        <v>5</v>
      </c>
      <c r="I130" s="228"/>
      <c r="J130" s="229">
        <f>ROUND(I130*H130,2)</f>
        <v>0</v>
      </c>
      <c r="K130" s="225" t="s">
        <v>1</v>
      </c>
      <c r="L130" s="42"/>
      <c r="M130" s="230" t="s">
        <v>1</v>
      </c>
      <c r="N130" s="231" t="s">
        <v>41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122</v>
      </c>
      <c r="AT130" s="234" t="s">
        <v>118</v>
      </c>
      <c r="AU130" s="234" t="s">
        <v>86</v>
      </c>
      <c r="AY130" s="16" t="s">
        <v>116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84</v>
      </c>
      <c r="BK130" s="235">
        <f>ROUND(I130*H130,2)</f>
        <v>0</v>
      </c>
      <c r="BL130" s="16" t="s">
        <v>122</v>
      </c>
      <c r="BM130" s="234" t="s">
        <v>137</v>
      </c>
    </row>
    <row r="131" s="12" customFormat="1">
      <c r="B131" s="236"/>
      <c r="C131" s="237"/>
      <c r="D131" s="238" t="s">
        <v>124</v>
      </c>
      <c r="E131" s="239" t="s">
        <v>1</v>
      </c>
      <c r="F131" s="240" t="s">
        <v>132</v>
      </c>
      <c r="G131" s="237"/>
      <c r="H131" s="239" t="s">
        <v>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AT131" s="246" t="s">
        <v>124</v>
      </c>
      <c r="AU131" s="246" t="s">
        <v>86</v>
      </c>
      <c r="AV131" s="12" t="s">
        <v>84</v>
      </c>
      <c r="AW131" s="12" t="s">
        <v>31</v>
      </c>
      <c r="AX131" s="12" t="s">
        <v>76</v>
      </c>
      <c r="AY131" s="246" t="s">
        <v>116</v>
      </c>
    </row>
    <row r="132" s="13" customFormat="1">
      <c r="B132" s="247"/>
      <c r="C132" s="248"/>
      <c r="D132" s="238" t="s">
        <v>124</v>
      </c>
      <c r="E132" s="249" t="s">
        <v>1</v>
      </c>
      <c r="F132" s="250" t="s">
        <v>138</v>
      </c>
      <c r="G132" s="248"/>
      <c r="H132" s="251">
        <v>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124</v>
      </c>
      <c r="AU132" s="257" t="s">
        <v>86</v>
      </c>
      <c r="AV132" s="13" t="s">
        <v>86</v>
      </c>
      <c r="AW132" s="13" t="s">
        <v>31</v>
      </c>
      <c r="AX132" s="13" t="s">
        <v>76</v>
      </c>
      <c r="AY132" s="257" t="s">
        <v>116</v>
      </c>
    </row>
    <row r="133" s="13" customFormat="1">
      <c r="B133" s="247"/>
      <c r="C133" s="248"/>
      <c r="D133" s="238" t="s">
        <v>124</v>
      </c>
      <c r="E133" s="249" t="s">
        <v>1</v>
      </c>
      <c r="F133" s="250" t="s">
        <v>139</v>
      </c>
      <c r="G133" s="248"/>
      <c r="H133" s="251">
        <v>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124</v>
      </c>
      <c r="AU133" s="257" t="s">
        <v>86</v>
      </c>
      <c r="AV133" s="13" t="s">
        <v>86</v>
      </c>
      <c r="AW133" s="13" t="s">
        <v>31</v>
      </c>
      <c r="AX133" s="13" t="s">
        <v>76</v>
      </c>
      <c r="AY133" s="257" t="s">
        <v>116</v>
      </c>
    </row>
    <row r="134" s="14" customFormat="1">
      <c r="B134" s="258"/>
      <c r="C134" s="259"/>
      <c r="D134" s="238" t="s">
        <v>124</v>
      </c>
      <c r="E134" s="260" t="s">
        <v>1</v>
      </c>
      <c r="F134" s="261" t="s">
        <v>127</v>
      </c>
      <c r="G134" s="259"/>
      <c r="H134" s="262">
        <v>5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AT134" s="268" t="s">
        <v>124</v>
      </c>
      <c r="AU134" s="268" t="s">
        <v>86</v>
      </c>
      <c r="AV134" s="14" t="s">
        <v>122</v>
      </c>
      <c r="AW134" s="14" t="s">
        <v>31</v>
      </c>
      <c r="AX134" s="14" t="s">
        <v>84</v>
      </c>
      <c r="AY134" s="268" t="s">
        <v>116</v>
      </c>
    </row>
    <row r="135" s="1" customFormat="1" ht="24" customHeight="1">
      <c r="B135" s="37"/>
      <c r="C135" s="223" t="s">
        <v>122</v>
      </c>
      <c r="D135" s="223" t="s">
        <v>118</v>
      </c>
      <c r="E135" s="224" t="s">
        <v>140</v>
      </c>
      <c r="F135" s="225" t="s">
        <v>141</v>
      </c>
      <c r="G135" s="226" t="s">
        <v>130</v>
      </c>
      <c r="H135" s="227">
        <v>8</v>
      </c>
      <c r="I135" s="228"/>
      <c r="J135" s="229">
        <f>ROUND(I135*H135,2)</f>
        <v>0</v>
      </c>
      <c r="K135" s="225" t="s">
        <v>1</v>
      </c>
      <c r="L135" s="42"/>
      <c r="M135" s="230" t="s">
        <v>1</v>
      </c>
      <c r="N135" s="231" t="s">
        <v>41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122</v>
      </c>
      <c r="AT135" s="234" t="s">
        <v>118</v>
      </c>
      <c r="AU135" s="234" t="s">
        <v>86</v>
      </c>
      <c r="AY135" s="16" t="s">
        <v>116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84</v>
      </c>
      <c r="BK135" s="235">
        <f>ROUND(I135*H135,2)</f>
        <v>0</v>
      </c>
      <c r="BL135" s="16" t="s">
        <v>122</v>
      </c>
      <c r="BM135" s="234" t="s">
        <v>142</v>
      </c>
    </row>
    <row r="136" s="12" customFormat="1">
      <c r="B136" s="236"/>
      <c r="C136" s="237"/>
      <c r="D136" s="238" t="s">
        <v>124</v>
      </c>
      <c r="E136" s="239" t="s">
        <v>1</v>
      </c>
      <c r="F136" s="240" t="s">
        <v>132</v>
      </c>
      <c r="G136" s="237"/>
      <c r="H136" s="239" t="s">
        <v>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124</v>
      </c>
      <c r="AU136" s="246" t="s">
        <v>86</v>
      </c>
      <c r="AV136" s="12" t="s">
        <v>84</v>
      </c>
      <c r="AW136" s="12" t="s">
        <v>31</v>
      </c>
      <c r="AX136" s="12" t="s">
        <v>76</v>
      </c>
      <c r="AY136" s="246" t="s">
        <v>116</v>
      </c>
    </row>
    <row r="137" s="13" customFormat="1">
      <c r="B137" s="247"/>
      <c r="C137" s="248"/>
      <c r="D137" s="238" t="s">
        <v>124</v>
      </c>
      <c r="E137" s="249" t="s">
        <v>1</v>
      </c>
      <c r="F137" s="250" t="s">
        <v>143</v>
      </c>
      <c r="G137" s="248"/>
      <c r="H137" s="251">
        <v>7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AT137" s="257" t="s">
        <v>124</v>
      </c>
      <c r="AU137" s="257" t="s">
        <v>86</v>
      </c>
      <c r="AV137" s="13" t="s">
        <v>86</v>
      </c>
      <c r="AW137" s="13" t="s">
        <v>31</v>
      </c>
      <c r="AX137" s="13" t="s">
        <v>76</v>
      </c>
      <c r="AY137" s="257" t="s">
        <v>116</v>
      </c>
    </row>
    <row r="138" s="13" customFormat="1">
      <c r="B138" s="247"/>
      <c r="C138" s="248"/>
      <c r="D138" s="238" t="s">
        <v>124</v>
      </c>
      <c r="E138" s="249" t="s">
        <v>1</v>
      </c>
      <c r="F138" s="250" t="s">
        <v>144</v>
      </c>
      <c r="G138" s="248"/>
      <c r="H138" s="251">
        <v>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124</v>
      </c>
      <c r="AU138" s="257" t="s">
        <v>86</v>
      </c>
      <c r="AV138" s="13" t="s">
        <v>86</v>
      </c>
      <c r="AW138" s="13" t="s">
        <v>31</v>
      </c>
      <c r="AX138" s="13" t="s">
        <v>76</v>
      </c>
      <c r="AY138" s="257" t="s">
        <v>116</v>
      </c>
    </row>
    <row r="139" s="14" customFormat="1">
      <c r="B139" s="258"/>
      <c r="C139" s="259"/>
      <c r="D139" s="238" t="s">
        <v>124</v>
      </c>
      <c r="E139" s="260" t="s">
        <v>1</v>
      </c>
      <c r="F139" s="261" t="s">
        <v>127</v>
      </c>
      <c r="G139" s="259"/>
      <c r="H139" s="262">
        <v>8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124</v>
      </c>
      <c r="AU139" s="268" t="s">
        <v>86</v>
      </c>
      <c r="AV139" s="14" t="s">
        <v>122</v>
      </c>
      <c r="AW139" s="14" t="s">
        <v>31</v>
      </c>
      <c r="AX139" s="14" t="s">
        <v>84</v>
      </c>
      <c r="AY139" s="268" t="s">
        <v>116</v>
      </c>
    </row>
    <row r="140" s="1" customFormat="1" ht="24" customHeight="1">
      <c r="B140" s="37"/>
      <c r="C140" s="223" t="s">
        <v>145</v>
      </c>
      <c r="D140" s="223" t="s">
        <v>118</v>
      </c>
      <c r="E140" s="224" t="s">
        <v>146</v>
      </c>
      <c r="F140" s="225" t="s">
        <v>147</v>
      </c>
      <c r="G140" s="226" t="s">
        <v>130</v>
      </c>
      <c r="H140" s="227">
        <v>4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41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122</v>
      </c>
      <c r="AT140" s="234" t="s">
        <v>118</v>
      </c>
      <c r="AU140" s="234" t="s">
        <v>86</v>
      </c>
      <c r="AY140" s="16" t="s">
        <v>116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84</v>
      </c>
      <c r="BK140" s="235">
        <f>ROUND(I140*H140,2)</f>
        <v>0</v>
      </c>
      <c r="BL140" s="16" t="s">
        <v>122</v>
      </c>
      <c r="BM140" s="234" t="s">
        <v>148</v>
      </c>
    </row>
    <row r="141" s="12" customFormat="1">
      <c r="B141" s="236"/>
      <c r="C141" s="237"/>
      <c r="D141" s="238" t="s">
        <v>124</v>
      </c>
      <c r="E141" s="239" t="s">
        <v>1</v>
      </c>
      <c r="F141" s="240" t="s">
        <v>132</v>
      </c>
      <c r="G141" s="237"/>
      <c r="H141" s="239" t="s">
        <v>1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124</v>
      </c>
      <c r="AU141" s="246" t="s">
        <v>86</v>
      </c>
      <c r="AV141" s="12" t="s">
        <v>84</v>
      </c>
      <c r="AW141" s="12" t="s">
        <v>31</v>
      </c>
      <c r="AX141" s="12" t="s">
        <v>76</v>
      </c>
      <c r="AY141" s="246" t="s">
        <v>116</v>
      </c>
    </row>
    <row r="142" s="13" customFormat="1">
      <c r="B142" s="247"/>
      <c r="C142" s="248"/>
      <c r="D142" s="238" t="s">
        <v>124</v>
      </c>
      <c r="E142" s="249" t="s">
        <v>1</v>
      </c>
      <c r="F142" s="250" t="s">
        <v>149</v>
      </c>
      <c r="G142" s="248"/>
      <c r="H142" s="251">
        <v>4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124</v>
      </c>
      <c r="AU142" s="257" t="s">
        <v>86</v>
      </c>
      <c r="AV142" s="13" t="s">
        <v>86</v>
      </c>
      <c r="AW142" s="13" t="s">
        <v>31</v>
      </c>
      <c r="AX142" s="13" t="s">
        <v>76</v>
      </c>
      <c r="AY142" s="257" t="s">
        <v>116</v>
      </c>
    </row>
    <row r="143" s="14" customFormat="1">
      <c r="B143" s="258"/>
      <c r="C143" s="259"/>
      <c r="D143" s="238" t="s">
        <v>124</v>
      </c>
      <c r="E143" s="260" t="s">
        <v>1</v>
      </c>
      <c r="F143" s="261" t="s">
        <v>127</v>
      </c>
      <c r="G143" s="259"/>
      <c r="H143" s="262">
        <v>4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124</v>
      </c>
      <c r="AU143" s="268" t="s">
        <v>86</v>
      </c>
      <c r="AV143" s="14" t="s">
        <v>122</v>
      </c>
      <c r="AW143" s="14" t="s">
        <v>31</v>
      </c>
      <c r="AX143" s="14" t="s">
        <v>84</v>
      </c>
      <c r="AY143" s="268" t="s">
        <v>116</v>
      </c>
    </row>
    <row r="144" s="1" customFormat="1" ht="24" customHeight="1">
      <c r="B144" s="37"/>
      <c r="C144" s="223" t="s">
        <v>150</v>
      </c>
      <c r="D144" s="223" t="s">
        <v>118</v>
      </c>
      <c r="E144" s="224" t="s">
        <v>151</v>
      </c>
      <c r="F144" s="225" t="s">
        <v>152</v>
      </c>
      <c r="G144" s="226" t="s">
        <v>130</v>
      </c>
      <c r="H144" s="227">
        <v>7</v>
      </c>
      <c r="I144" s="228"/>
      <c r="J144" s="229">
        <f>ROUND(I144*H144,2)</f>
        <v>0</v>
      </c>
      <c r="K144" s="225" t="s">
        <v>1</v>
      </c>
      <c r="L144" s="42"/>
      <c r="M144" s="230" t="s">
        <v>1</v>
      </c>
      <c r="N144" s="231" t="s">
        <v>41</v>
      </c>
      <c r="O144" s="85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122</v>
      </c>
      <c r="AT144" s="234" t="s">
        <v>118</v>
      </c>
      <c r="AU144" s="234" t="s">
        <v>86</v>
      </c>
      <c r="AY144" s="16" t="s">
        <v>116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84</v>
      </c>
      <c r="BK144" s="235">
        <f>ROUND(I144*H144,2)</f>
        <v>0</v>
      </c>
      <c r="BL144" s="16" t="s">
        <v>122</v>
      </c>
      <c r="BM144" s="234" t="s">
        <v>153</v>
      </c>
    </row>
    <row r="145" s="12" customFormat="1">
      <c r="B145" s="236"/>
      <c r="C145" s="237"/>
      <c r="D145" s="238" t="s">
        <v>124</v>
      </c>
      <c r="E145" s="239" t="s">
        <v>1</v>
      </c>
      <c r="F145" s="240" t="s">
        <v>132</v>
      </c>
      <c r="G145" s="237"/>
      <c r="H145" s="239" t="s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124</v>
      </c>
      <c r="AU145" s="246" t="s">
        <v>86</v>
      </c>
      <c r="AV145" s="12" t="s">
        <v>84</v>
      </c>
      <c r="AW145" s="12" t="s">
        <v>31</v>
      </c>
      <c r="AX145" s="12" t="s">
        <v>76</v>
      </c>
      <c r="AY145" s="246" t="s">
        <v>116</v>
      </c>
    </row>
    <row r="146" s="13" customFormat="1">
      <c r="B146" s="247"/>
      <c r="C146" s="248"/>
      <c r="D146" s="238" t="s">
        <v>124</v>
      </c>
      <c r="E146" s="249" t="s">
        <v>1</v>
      </c>
      <c r="F146" s="250" t="s">
        <v>154</v>
      </c>
      <c r="G146" s="248"/>
      <c r="H146" s="251">
        <v>3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124</v>
      </c>
      <c r="AU146" s="257" t="s">
        <v>86</v>
      </c>
      <c r="AV146" s="13" t="s">
        <v>86</v>
      </c>
      <c r="AW146" s="13" t="s">
        <v>31</v>
      </c>
      <c r="AX146" s="13" t="s">
        <v>76</v>
      </c>
      <c r="AY146" s="257" t="s">
        <v>116</v>
      </c>
    </row>
    <row r="147" s="13" customFormat="1">
      <c r="B147" s="247"/>
      <c r="C147" s="248"/>
      <c r="D147" s="238" t="s">
        <v>124</v>
      </c>
      <c r="E147" s="249" t="s">
        <v>1</v>
      </c>
      <c r="F147" s="250" t="s">
        <v>155</v>
      </c>
      <c r="G147" s="248"/>
      <c r="H147" s="251">
        <v>4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124</v>
      </c>
      <c r="AU147" s="257" t="s">
        <v>86</v>
      </c>
      <c r="AV147" s="13" t="s">
        <v>86</v>
      </c>
      <c r="AW147" s="13" t="s">
        <v>31</v>
      </c>
      <c r="AX147" s="13" t="s">
        <v>76</v>
      </c>
      <c r="AY147" s="257" t="s">
        <v>116</v>
      </c>
    </row>
    <row r="148" s="14" customFormat="1">
      <c r="B148" s="258"/>
      <c r="C148" s="259"/>
      <c r="D148" s="238" t="s">
        <v>124</v>
      </c>
      <c r="E148" s="260" t="s">
        <v>1</v>
      </c>
      <c r="F148" s="261" t="s">
        <v>127</v>
      </c>
      <c r="G148" s="259"/>
      <c r="H148" s="262">
        <v>7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AT148" s="268" t="s">
        <v>124</v>
      </c>
      <c r="AU148" s="268" t="s">
        <v>86</v>
      </c>
      <c r="AV148" s="14" t="s">
        <v>122</v>
      </c>
      <c r="AW148" s="14" t="s">
        <v>31</v>
      </c>
      <c r="AX148" s="14" t="s">
        <v>84</v>
      </c>
      <c r="AY148" s="268" t="s">
        <v>116</v>
      </c>
    </row>
    <row r="149" s="1" customFormat="1" ht="36" customHeight="1">
      <c r="B149" s="37"/>
      <c r="C149" s="223" t="s">
        <v>156</v>
      </c>
      <c r="D149" s="223" t="s">
        <v>118</v>
      </c>
      <c r="E149" s="224" t="s">
        <v>157</v>
      </c>
      <c r="F149" s="225" t="s">
        <v>158</v>
      </c>
      <c r="G149" s="226" t="s">
        <v>130</v>
      </c>
      <c r="H149" s="227">
        <v>1</v>
      </c>
      <c r="I149" s="228"/>
      <c r="J149" s="229">
        <f>ROUND(I149*H149,2)</f>
        <v>0</v>
      </c>
      <c r="K149" s="225" t="s">
        <v>1</v>
      </c>
      <c r="L149" s="42"/>
      <c r="M149" s="230" t="s">
        <v>1</v>
      </c>
      <c r="N149" s="231" t="s">
        <v>41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122</v>
      </c>
      <c r="AT149" s="234" t="s">
        <v>118</v>
      </c>
      <c r="AU149" s="234" t="s">
        <v>86</v>
      </c>
      <c r="AY149" s="16" t="s">
        <v>116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84</v>
      </c>
      <c r="BK149" s="235">
        <f>ROUND(I149*H149,2)</f>
        <v>0</v>
      </c>
      <c r="BL149" s="16" t="s">
        <v>122</v>
      </c>
      <c r="BM149" s="234" t="s">
        <v>159</v>
      </c>
    </row>
    <row r="150" s="12" customFormat="1">
      <c r="B150" s="236"/>
      <c r="C150" s="237"/>
      <c r="D150" s="238" t="s">
        <v>124</v>
      </c>
      <c r="E150" s="239" t="s">
        <v>1</v>
      </c>
      <c r="F150" s="240" t="s">
        <v>132</v>
      </c>
      <c r="G150" s="237"/>
      <c r="H150" s="239" t="s">
        <v>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124</v>
      </c>
      <c r="AU150" s="246" t="s">
        <v>86</v>
      </c>
      <c r="AV150" s="12" t="s">
        <v>84</v>
      </c>
      <c r="AW150" s="12" t="s">
        <v>31</v>
      </c>
      <c r="AX150" s="12" t="s">
        <v>76</v>
      </c>
      <c r="AY150" s="246" t="s">
        <v>116</v>
      </c>
    </row>
    <row r="151" s="13" customFormat="1">
      <c r="B151" s="247"/>
      <c r="C151" s="248"/>
      <c r="D151" s="238" t="s">
        <v>124</v>
      </c>
      <c r="E151" s="249" t="s">
        <v>1</v>
      </c>
      <c r="F151" s="250" t="s">
        <v>160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124</v>
      </c>
      <c r="AU151" s="257" t="s">
        <v>86</v>
      </c>
      <c r="AV151" s="13" t="s">
        <v>86</v>
      </c>
      <c r="AW151" s="13" t="s">
        <v>31</v>
      </c>
      <c r="AX151" s="13" t="s">
        <v>76</v>
      </c>
      <c r="AY151" s="257" t="s">
        <v>116</v>
      </c>
    </row>
    <row r="152" s="14" customFormat="1">
      <c r="B152" s="258"/>
      <c r="C152" s="259"/>
      <c r="D152" s="238" t="s">
        <v>124</v>
      </c>
      <c r="E152" s="260" t="s">
        <v>1</v>
      </c>
      <c r="F152" s="261" t="s">
        <v>127</v>
      </c>
      <c r="G152" s="259"/>
      <c r="H152" s="262">
        <v>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124</v>
      </c>
      <c r="AU152" s="268" t="s">
        <v>86</v>
      </c>
      <c r="AV152" s="14" t="s">
        <v>122</v>
      </c>
      <c r="AW152" s="14" t="s">
        <v>31</v>
      </c>
      <c r="AX152" s="14" t="s">
        <v>84</v>
      </c>
      <c r="AY152" s="268" t="s">
        <v>116</v>
      </c>
    </row>
    <row r="153" s="1" customFormat="1" ht="24" customHeight="1">
      <c r="B153" s="37"/>
      <c r="C153" s="223" t="s">
        <v>161</v>
      </c>
      <c r="D153" s="223" t="s">
        <v>118</v>
      </c>
      <c r="E153" s="224" t="s">
        <v>162</v>
      </c>
      <c r="F153" s="225" t="s">
        <v>163</v>
      </c>
      <c r="G153" s="226" t="s">
        <v>121</v>
      </c>
      <c r="H153" s="227">
        <v>8.3070000000000004</v>
      </c>
      <c r="I153" s="228"/>
      <c r="J153" s="229">
        <f>ROUND(I153*H153,2)</f>
        <v>0</v>
      </c>
      <c r="K153" s="225" t="s">
        <v>1</v>
      </c>
      <c r="L153" s="42"/>
      <c r="M153" s="230" t="s">
        <v>1</v>
      </c>
      <c r="N153" s="231" t="s">
        <v>41</v>
      </c>
      <c r="O153" s="85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AR153" s="234" t="s">
        <v>122</v>
      </c>
      <c r="AT153" s="234" t="s">
        <v>118</v>
      </c>
      <c r="AU153" s="234" t="s">
        <v>86</v>
      </c>
      <c r="AY153" s="16" t="s">
        <v>116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84</v>
      </c>
      <c r="BK153" s="235">
        <f>ROUND(I153*H153,2)</f>
        <v>0</v>
      </c>
      <c r="BL153" s="16" t="s">
        <v>122</v>
      </c>
      <c r="BM153" s="234" t="s">
        <v>164</v>
      </c>
    </row>
    <row r="154" s="12" customFormat="1">
      <c r="B154" s="236"/>
      <c r="C154" s="237"/>
      <c r="D154" s="238" t="s">
        <v>124</v>
      </c>
      <c r="E154" s="239" t="s">
        <v>1</v>
      </c>
      <c r="F154" s="240" t="s">
        <v>125</v>
      </c>
      <c r="G154" s="237"/>
      <c r="H154" s="239" t="s">
        <v>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124</v>
      </c>
      <c r="AU154" s="246" t="s">
        <v>86</v>
      </c>
      <c r="AV154" s="12" t="s">
        <v>84</v>
      </c>
      <c r="AW154" s="12" t="s">
        <v>31</v>
      </c>
      <c r="AX154" s="12" t="s">
        <v>76</v>
      </c>
      <c r="AY154" s="246" t="s">
        <v>116</v>
      </c>
    </row>
    <row r="155" s="12" customFormat="1">
      <c r="B155" s="236"/>
      <c r="C155" s="237"/>
      <c r="D155" s="238" t="s">
        <v>124</v>
      </c>
      <c r="E155" s="239" t="s">
        <v>1</v>
      </c>
      <c r="F155" s="240" t="s">
        <v>165</v>
      </c>
      <c r="G155" s="237"/>
      <c r="H155" s="239" t="s">
        <v>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124</v>
      </c>
      <c r="AU155" s="246" t="s">
        <v>86</v>
      </c>
      <c r="AV155" s="12" t="s">
        <v>84</v>
      </c>
      <c r="AW155" s="12" t="s">
        <v>31</v>
      </c>
      <c r="AX155" s="12" t="s">
        <v>76</v>
      </c>
      <c r="AY155" s="246" t="s">
        <v>116</v>
      </c>
    </row>
    <row r="156" s="13" customFormat="1">
      <c r="B156" s="247"/>
      <c r="C156" s="248"/>
      <c r="D156" s="238" t="s">
        <v>124</v>
      </c>
      <c r="E156" s="249" t="s">
        <v>1</v>
      </c>
      <c r="F156" s="250" t="s">
        <v>166</v>
      </c>
      <c r="G156" s="248"/>
      <c r="H156" s="251">
        <v>8.3070000000000004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124</v>
      </c>
      <c r="AU156" s="257" t="s">
        <v>86</v>
      </c>
      <c r="AV156" s="13" t="s">
        <v>86</v>
      </c>
      <c r="AW156" s="13" t="s">
        <v>31</v>
      </c>
      <c r="AX156" s="13" t="s">
        <v>76</v>
      </c>
      <c r="AY156" s="257" t="s">
        <v>116</v>
      </c>
    </row>
    <row r="157" s="14" customFormat="1">
      <c r="B157" s="258"/>
      <c r="C157" s="259"/>
      <c r="D157" s="238" t="s">
        <v>124</v>
      </c>
      <c r="E157" s="260" t="s">
        <v>1</v>
      </c>
      <c r="F157" s="261" t="s">
        <v>127</v>
      </c>
      <c r="G157" s="259"/>
      <c r="H157" s="262">
        <v>8.3070000000000004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124</v>
      </c>
      <c r="AU157" s="268" t="s">
        <v>86</v>
      </c>
      <c r="AV157" s="14" t="s">
        <v>122</v>
      </c>
      <c r="AW157" s="14" t="s">
        <v>31</v>
      </c>
      <c r="AX157" s="14" t="s">
        <v>84</v>
      </c>
      <c r="AY157" s="268" t="s">
        <v>116</v>
      </c>
    </row>
    <row r="158" s="1" customFormat="1" ht="24" customHeight="1">
      <c r="B158" s="37"/>
      <c r="C158" s="223" t="s">
        <v>167</v>
      </c>
      <c r="D158" s="223" t="s">
        <v>118</v>
      </c>
      <c r="E158" s="224" t="s">
        <v>168</v>
      </c>
      <c r="F158" s="225" t="s">
        <v>169</v>
      </c>
      <c r="G158" s="226" t="s">
        <v>121</v>
      </c>
      <c r="H158" s="227">
        <v>8.3070000000000004</v>
      </c>
      <c r="I158" s="228"/>
      <c r="J158" s="229">
        <f>ROUND(I158*H158,2)</f>
        <v>0</v>
      </c>
      <c r="K158" s="225" t="s">
        <v>1</v>
      </c>
      <c r="L158" s="42"/>
      <c r="M158" s="230" t="s">
        <v>1</v>
      </c>
      <c r="N158" s="231" t="s">
        <v>41</v>
      </c>
      <c r="O158" s="85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AR158" s="234" t="s">
        <v>122</v>
      </c>
      <c r="AT158" s="234" t="s">
        <v>118</v>
      </c>
      <c r="AU158" s="234" t="s">
        <v>86</v>
      </c>
      <c r="AY158" s="16" t="s">
        <v>116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84</v>
      </c>
      <c r="BK158" s="235">
        <f>ROUND(I158*H158,2)</f>
        <v>0</v>
      </c>
      <c r="BL158" s="16" t="s">
        <v>122</v>
      </c>
      <c r="BM158" s="234" t="s">
        <v>170</v>
      </c>
    </row>
    <row r="159" s="12" customFormat="1">
      <c r="B159" s="236"/>
      <c r="C159" s="237"/>
      <c r="D159" s="238" t="s">
        <v>124</v>
      </c>
      <c r="E159" s="239" t="s">
        <v>1</v>
      </c>
      <c r="F159" s="240" t="s">
        <v>125</v>
      </c>
      <c r="G159" s="237"/>
      <c r="H159" s="239" t="s">
        <v>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124</v>
      </c>
      <c r="AU159" s="246" t="s">
        <v>86</v>
      </c>
      <c r="AV159" s="12" t="s">
        <v>84</v>
      </c>
      <c r="AW159" s="12" t="s">
        <v>31</v>
      </c>
      <c r="AX159" s="12" t="s">
        <v>76</v>
      </c>
      <c r="AY159" s="246" t="s">
        <v>116</v>
      </c>
    </row>
    <row r="160" s="12" customFormat="1">
      <c r="B160" s="236"/>
      <c r="C160" s="237"/>
      <c r="D160" s="238" t="s">
        <v>124</v>
      </c>
      <c r="E160" s="239" t="s">
        <v>1</v>
      </c>
      <c r="F160" s="240" t="s">
        <v>165</v>
      </c>
      <c r="G160" s="237"/>
      <c r="H160" s="239" t="s">
        <v>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124</v>
      </c>
      <c r="AU160" s="246" t="s">
        <v>86</v>
      </c>
      <c r="AV160" s="12" t="s">
        <v>84</v>
      </c>
      <c r="AW160" s="12" t="s">
        <v>31</v>
      </c>
      <c r="AX160" s="12" t="s">
        <v>76</v>
      </c>
      <c r="AY160" s="246" t="s">
        <v>116</v>
      </c>
    </row>
    <row r="161" s="13" customFormat="1">
      <c r="B161" s="247"/>
      <c r="C161" s="248"/>
      <c r="D161" s="238" t="s">
        <v>124</v>
      </c>
      <c r="E161" s="249" t="s">
        <v>1</v>
      </c>
      <c r="F161" s="250" t="s">
        <v>166</v>
      </c>
      <c r="G161" s="248"/>
      <c r="H161" s="251">
        <v>8.3070000000000004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124</v>
      </c>
      <c r="AU161" s="257" t="s">
        <v>86</v>
      </c>
      <c r="AV161" s="13" t="s">
        <v>86</v>
      </c>
      <c r="AW161" s="13" t="s">
        <v>31</v>
      </c>
      <c r="AX161" s="13" t="s">
        <v>76</v>
      </c>
      <c r="AY161" s="257" t="s">
        <v>116</v>
      </c>
    </row>
    <row r="162" s="14" customFormat="1">
      <c r="B162" s="258"/>
      <c r="C162" s="259"/>
      <c r="D162" s="238" t="s">
        <v>124</v>
      </c>
      <c r="E162" s="260" t="s">
        <v>1</v>
      </c>
      <c r="F162" s="261" t="s">
        <v>127</v>
      </c>
      <c r="G162" s="259"/>
      <c r="H162" s="262">
        <v>8.3070000000000004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AT162" s="268" t="s">
        <v>124</v>
      </c>
      <c r="AU162" s="268" t="s">
        <v>86</v>
      </c>
      <c r="AV162" s="14" t="s">
        <v>122</v>
      </c>
      <c r="AW162" s="14" t="s">
        <v>31</v>
      </c>
      <c r="AX162" s="14" t="s">
        <v>84</v>
      </c>
      <c r="AY162" s="268" t="s">
        <v>116</v>
      </c>
    </row>
    <row r="163" s="1" customFormat="1" ht="24" customHeight="1">
      <c r="B163" s="37"/>
      <c r="C163" s="223" t="s">
        <v>171</v>
      </c>
      <c r="D163" s="223" t="s">
        <v>118</v>
      </c>
      <c r="E163" s="224" t="s">
        <v>172</v>
      </c>
      <c r="F163" s="225" t="s">
        <v>173</v>
      </c>
      <c r="G163" s="226" t="s">
        <v>130</v>
      </c>
      <c r="H163" s="227">
        <v>5</v>
      </c>
      <c r="I163" s="228"/>
      <c r="J163" s="229">
        <f>ROUND(I163*H163,2)</f>
        <v>0</v>
      </c>
      <c r="K163" s="225" t="s">
        <v>1</v>
      </c>
      <c r="L163" s="42"/>
      <c r="M163" s="230" t="s">
        <v>1</v>
      </c>
      <c r="N163" s="231" t="s">
        <v>41</v>
      </c>
      <c r="O163" s="85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122</v>
      </c>
      <c r="AT163" s="234" t="s">
        <v>118</v>
      </c>
      <c r="AU163" s="234" t="s">
        <v>86</v>
      </c>
      <c r="AY163" s="16" t="s">
        <v>116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84</v>
      </c>
      <c r="BK163" s="235">
        <f>ROUND(I163*H163,2)</f>
        <v>0</v>
      </c>
      <c r="BL163" s="16" t="s">
        <v>122</v>
      </c>
      <c r="BM163" s="234" t="s">
        <v>174</v>
      </c>
    </row>
    <row r="164" s="12" customFormat="1">
      <c r="B164" s="236"/>
      <c r="C164" s="237"/>
      <c r="D164" s="238" t="s">
        <v>124</v>
      </c>
      <c r="E164" s="239" t="s">
        <v>1</v>
      </c>
      <c r="F164" s="240" t="s">
        <v>175</v>
      </c>
      <c r="G164" s="237"/>
      <c r="H164" s="239" t="s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124</v>
      </c>
      <c r="AU164" s="246" t="s">
        <v>86</v>
      </c>
      <c r="AV164" s="12" t="s">
        <v>84</v>
      </c>
      <c r="AW164" s="12" t="s">
        <v>31</v>
      </c>
      <c r="AX164" s="12" t="s">
        <v>76</v>
      </c>
      <c r="AY164" s="246" t="s">
        <v>116</v>
      </c>
    </row>
    <row r="165" s="13" customFormat="1">
      <c r="B165" s="247"/>
      <c r="C165" s="248"/>
      <c r="D165" s="238" t="s">
        <v>124</v>
      </c>
      <c r="E165" s="249" t="s">
        <v>1</v>
      </c>
      <c r="F165" s="250" t="s">
        <v>176</v>
      </c>
      <c r="G165" s="248"/>
      <c r="H165" s="251">
        <v>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124</v>
      </c>
      <c r="AU165" s="257" t="s">
        <v>86</v>
      </c>
      <c r="AV165" s="13" t="s">
        <v>86</v>
      </c>
      <c r="AW165" s="13" t="s">
        <v>31</v>
      </c>
      <c r="AX165" s="13" t="s">
        <v>76</v>
      </c>
      <c r="AY165" s="257" t="s">
        <v>116</v>
      </c>
    </row>
    <row r="166" s="14" customFormat="1">
      <c r="B166" s="258"/>
      <c r="C166" s="259"/>
      <c r="D166" s="238" t="s">
        <v>124</v>
      </c>
      <c r="E166" s="260" t="s">
        <v>1</v>
      </c>
      <c r="F166" s="261" t="s">
        <v>127</v>
      </c>
      <c r="G166" s="259"/>
      <c r="H166" s="262">
        <v>5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124</v>
      </c>
      <c r="AU166" s="268" t="s">
        <v>86</v>
      </c>
      <c r="AV166" s="14" t="s">
        <v>122</v>
      </c>
      <c r="AW166" s="14" t="s">
        <v>31</v>
      </c>
      <c r="AX166" s="14" t="s">
        <v>84</v>
      </c>
      <c r="AY166" s="268" t="s">
        <v>116</v>
      </c>
    </row>
    <row r="167" s="1" customFormat="1" ht="24" customHeight="1">
      <c r="B167" s="37"/>
      <c r="C167" s="223" t="s">
        <v>177</v>
      </c>
      <c r="D167" s="223" t="s">
        <v>118</v>
      </c>
      <c r="E167" s="224" t="s">
        <v>178</v>
      </c>
      <c r="F167" s="225" t="s">
        <v>179</v>
      </c>
      <c r="G167" s="226" t="s">
        <v>130</v>
      </c>
      <c r="H167" s="227">
        <v>11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41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122</v>
      </c>
      <c r="AT167" s="234" t="s">
        <v>118</v>
      </c>
      <c r="AU167" s="234" t="s">
        <v>86</v>
      </c>
      <c r="AY167" s="16" t="s">
        <v>116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84</v>
      </c>
      <c r="BK167" s="235">
        <f>ROUND(I167*H167,2)</f>
        <v>0</v>
      </c>
      <c r="BL167" s="16" t="s">
        <v>122</v>
      </c>
      <c r="BM167" s="234" t="s">
        <v>180</v>
      </c>
    </row>
    <row r="168" s="13" customFormat="1">
      <c r="B168" s="247"/>
      <c r="C168" s="248"/>
      <c r="D168" s="238" t="s">
        <v>124</v>
      </c>
      <c r="E168" s="249" t="s">
        <v>1</v>
      </c>
      <c r="F168" s="250" t="s">
        <v>181</v>
      </c>
      <c r="G168" s="248"/>
      <c r="H168" s="251">
        <v>11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124</v>
      </c>
      <c r="AU168" s="257" t="s">
        <v>86</v>
      </c>
      <c r="AV168" s="13" t="s">
        <v>86</v>
      </c>
      <c r="AW168" s="13" t="s">
        <v>31</v>
      </c>
      <c r="AX168" s="13" t="s">
        <v>76</v>
      </c>
      <c r="AY168" s="257" t="s">
        <v>116</v>
      </c>
    </row>
    <row r="169" s="14" customFormat="1">
      <c r="B169" s="258"/>
      <c r="C169" s="259"/>
      <c r="D169" s="238" t="s">
        <v>124</v>
      </c>
      <c r="E169" s="260" t="s">
        <v>1</v>
      </c>
      <c r="F169" s="261" t="s">
        <v>127</v>
      </c>
      <c r="G169" s="259"/>
      <c r="H169" s="262">
        <v>11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124</v>
      </c>
      <c r="AU169" s="268" t="s">
        <v>86</v>
      </c>
      <c r="AV169" s="14" t="s">
        <v>122</v>
      </c>
      <c r="AW169" s="14" t="s">
        <v>31</v>
      </c>
      <c r="AX169" s="14" t="s">
        <v>84</v>
      </c>
      <c r="AY169" s="268" t="s">
        <v>116</v>
      </c>
    </row>
    <row r="170" s="1" customFormat="1" ht="24" customHeight="1">
      <c r="B170" s="37"/>
      <c r="C170" s="223" t="s">
        <v>182</v>
      </c>
      <c r="D170" s="223" t="s">
        <v>118</v>
      </c>
      <c r="E170" s="224" t="s">
        <v>183</v>
      </c>
      <c r="F170" s="225" t="s">
        <v>184</v>
      </c>
      <c r="G170" s="226" t="s">
        <v>130</v>
      </c>
      <c r="H170" s="227">
        <v>3</v>
      </c>
      <c r="I170" s="228"/>
      <c r="J170" s="229">
        <f>ROUND(I170*H170,2)</f>
        <v>0</v>
      </c>
      <c r="K170" s="225" t="s">
        <v>1</v>
      </c>
      <c r="L170" s="42"/>
      <c r="M170" s="230" t="s">
        <v>1</v>
      </c>
      <c r="N170" s="231" t="s">
        <v>41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122</v>
      </c>
      <c r="AT170" s="234" t="s">
        <v>118</v>
      </c>
      <c r="AU170" s="234" t="s">
        <v>86</v>
      </c>
      <c r="AY170" s="16" t="s">
        <v>116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84</v>
      </c>
      <c r="BK170" s="235">
        <f>ROUND(I170*H170,2)</f>
        <v>0</v>
      </c>
      <c r="BL170" s="16" t="s">
        <v>122</v>
      </c>
      <c r="BM170" s="234" t="s">
        <v>185</v>
      </c>
    </row>
    <row r="171" s="13" customFormat="1">
      <c r="B171" s="247"/>
      <c r="C171" s="248"/>
      <c r="D171" s="238" t="s">
        <v>124</v>
      </c>
      <c r="E171" s="249" t="s">
        <v>1</v>
      </c>
      <c r="F171" s="250" t="s">
        <v>186</v>
      </c>
      <c r="G171" s="248"/>
      <c r="H171" s="251">
        <v>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124</v>
      </c>
      <c r="AU171" s="257" t="s">
        <v>86</v>
      </c>
      <c r="AV171" s="13" t="s">
        <v>86</v>
      </c>
      <c r="AW171" s="13" t="s">
        <v>31</v>
      </c>
      <c r="AX171" s="13" t="s">
        <v>76</v>
      </c>
      <c r="AY171" s="257" t="s">
        <v>116</v>
      </c>
    </row>
    <row r="172" s="14" customFormat="1">
      <c r="B172" s="258"/>
      <c r="C172" s="259"/>
      <c r="D172" s="238" t="s">
        <v>124</v>
      </c>
      <c r="E172" s="260" t="s">
        <v>1</v>
      </c>
      <c r="F172" s="261" t="s">
        <v>127</v>
      </c>
      <c r="G172" s="259"/>
      <c r="H172" s="262">
        <v>3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124</v>
      </c>
      <c r="AU172" s="268" t="s">
        <v>86</v>
      </c>
      <c r="AV172" s="14" t="s">
        <v>122</v>
      </c>
      <c r="AW172" s="14" t="s">
        <v>31</v>
      </c>
      <c r="AX172" s="14" t="s">
        <v>84</v>
      </c>
      <c r="AY172" s="268" t="s">
        <v>116</v>
      </c>
    </row>
    <row r="173" s="1" customFormat="1" ht="24" customHeight="1">
      <c r="B173" s="37"/>
      <c r="C173" s="223" t="s">
        <v>187</v>
      </c>
      <c r="D173" s="223" t="s">
        <v>118</v>
      </c>
      <c r="E173" s="224" t="s">
        <v>188</v>
      </c>
      <c r="F173" s="225" t="s">
        <v>189</v>
      </c>
      <c r="G173" s="226" t="s">
        <v>130</v>
      </c>
      <c r="H173" s="227">
        <v>1</v>
      </c>
      <c r="I173" s="228"/>
      <c r="J173" s="229">
        <f>ROUND(I173*H173,2)</f>
        <v>0</v>
      </c>
      <c r="K173" s="225" t="s">
        <v>1</v>
      </c>
      <c r="L173" s="42"/>
      <c r="M173" s="230" t="s">
        <v>1</v>
      </c>
      <c r="N173" s="231" t="s">
        <v>41</v>
      </c>
      <c r="O173" s="85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AR173" s="234" t="s">
        <v>122</v>
      </c>
      <c r="AT173" s="234" t="s">
        <v>118</v>
      </c>
      <c r="AU173" s="234" t="s">
        <v>86</v>
      </c>
      <c r="AY173" s="16" t="s">
        <v>116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84</v>
      </c>
      <c r="BK173" s="235">
        <f>ROUND(I173*H173,2)</f>
        <v>0</v>
      </c>
      <c r="BL173" s="16" t="s">
        <v>122</v>
      </c>
      <c r="BM173" s="234" t="s">
        <v>190</v>
      </c>
    </row>
    <row r="174" s="13" customFormat="1">
      <c r="B174" s="247"/>
      <c r="C174" s="248"/>
      <c r="D174" s="238" t="s">
        <v>124</v>
      </c>
      <c r="E174" s="249" t="s">
        <v>1</v>
      </c>
      <c r="F174" s="250" t="s">
        <v>191</v>
      </c>
      <c r="G174" s="248"/>
      <c r="H174" s="251">
        <v>1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124</v>
      </c>
      <c r="AU174" s="257" t="s">
        <v>86</v>
      </c>
      <c r="AV174" s="13" t="s">
        <v>86</v>
      </c>
      <c r="AW174" s="13" t="s">
        <v>31</v>
      </c>
      <c r="AX174" s="13" t="s">
        <v>76</v>
      </c>
      <c r="AY174" s="257" t="s">
        <v>116</v>
      </c>
    </row>
    <row r="175" s="14" customFormat="1">
      <c r="B175" s="258"/>
      <c r="C175" s="259"/>
      <c r="D175" s="238" t="s">
        <v>124</v>
      </c>
      <c r="E175" s="260" t="s">
        <v>1</v>
      </c>
      <c r="F175" s="261" t="s">
        <v>127</v>
      </c>
      <c r="G175" s="259"/>
      <c r="H175" s="262">
        <v>1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124</v>
      </c>
      <c r="AU175" s="268" t="s">
        <v>86</v>
      </c>
      <c r="AV175" s="14" t="s">
        <v>122</v>
      </c>
      <c r="AW175" s="14" t="s">
        <v>31</v>
      </c>
      <c r="AX175" s="14" t="s">
        <v>84</v>
      </c>
      <c r="AY175" s="268" t="s">
        <v>116</v>
      </c>
    </row>
    <row r="176" s="1" customFormat="1" ht="24" customHeight="1">
      <c r="B176" s="37"/>
      <c r="C176" s="223" t="s">
        <v>192</v>
      </c>
      <c r="D176" s="223" t="s">
        <v>118</v>
      </c>
      <c r="E176" s="224" t="s">
        <v>193</v>
      </c>
      <c r="F176" s="225" t="s">
        <v>194</v>
      </c>
      <c r="G176" s="226" t="s">
        <v>130</v>
      </c>
      <c r="H176" s="227">
        <v>1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41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122</v>
      </c>
      <c r="AT176" s="234" t="s">
        <v>118</v>
      </c>
      <c r="AU176" s="234" t="s">
        <v>86</v>
      </c>
      <c r="AY176" s="16" t="s">
        <v>116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84</v>
      </c>
      <c r="BK176" s="235">
        <f>ROUND(I176*H176,2)</f>
        <v>0</v>
      </c>
      <c r="BL176" s="16" t="s">
        <v>122</v>
      </c>
      <c r="BM176" s="234" t="s">
        <v>195</v>
      </c>
    </row>
    <row r="177" s="13" customFormat="1">
      <c r="B177" s="247"/>
      <c r="C177" s="248"/>
      <c r="D177" s="238" t="s">
        <v>124</v>
      </c>
      <c r="E177" s="249" t="s">
        <v>1</v>
      </c>
      <c r="F177" s="250" t="s">
        <v>196</v>
      </c>
      <c r="G177" s="248"/>
      <c r="H177" s="251">
        <v>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124</v>
      </c>
      <c r="AU177" s="257" t="s">
        <v>86</v>
      </c>
      <c r="AV177" s="13" t="s">
        <v>86</v>
      </c>
      <c r="AW177" s="13" t="s">
        <v>31</v>
      </c>
      <c r="AX177" s="13" t="s">
        <v>76</v>
      </c>
      <c r="AY177" s="257" t="s">
        <v>116</v>
      </c>
    </row>
    <row r="178" s="14" customFormat="1">
      <c r="B178" s="258"/>
      <c r="C178" s="259"/>
      <c r="D178" s="238" t="s">
        <v>124</v>
      </c>
      <c r="E178" s="260" t="s">
        <v>1</v>
      </c>
      <c r="F178" s="261" t="s">
        <v>127</v>
      </c>
      <c r="G178" s="259"/>
      <c r="H178" s="262">
        <v>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AT178" s="268" t="s">
        <v>124</v>
      </c>
      <c r="AU178" s="268" t="s">
        <v>86</v>
      </c>
      <c r="AV178" s="14" t="s">
        <v>122</v>
      </c>
      <c r="AW178" s="14" t="s">
        <v>31</v>
      </c>
      <c r="AX178" s="14" t="s">
        <v>84</v>
      </c>
      <c r="AY178" s="268" t="s">
        <v>116</v>
      </c>
    </row>
    <row r="179" s="1" customFormat="1" ht="24" customHeight="1">
      <c r="B179" s="37"/>
      <c r="C179" s="223" t="s">
        <v>8</v>
      </c>
      <c r="D179" s="223" t="s">
        <v>118</v>
      </c>
      <c r="E179" s="224" t="s">
        <v>197</v>
      </c>
      <c r="F179" s="225" t="s">
        <v>198</v>
      </c>
      <c r="G179" s="226" t="s">
        <v>130</v>
      </c>
      <c r="H179" s="227">
        <v>1</v>
      </c>
      <c r="I179" s="228"/>
      <c r="J179" s="229">
        <f>ROUND(I179*H179,2)</f>
        <v>0</v>
      </c>
      <c r="K179" s="225" t="s">
        <v>1</v>
      </c>
      <c r="L179" s="42"/>
      <c r="M179" s="230" t="s">
        <v>1</v>
      </c>
      <c r="N179" s="231" t="s">
        <v>41</v>
      </c>
      <c r="O179" s="85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AR179" s="234" t="s">
        <v>122</v>
      </c>
      <c r="AT179" s="234" t="s">
        <v>118</v>
      </c>
      <c r="AU179" s="234" t="s">
        <v>86</v>
      </c>
      <c r="AY179" s="16" t="s">
        <v>116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84</v>
      </c>
      <c r="BK179" s="235">
        <f>ROUND(I179*H179,2)</f>
        <v>0</v>
      </c>
      <c r="BL179" s="16" t="s">
        <v>122</v>
      </c>
      <c r="BM179" s="234" t="s">
        <v>199</v>
      </c>
    </row>
    <row r="180" s="13" customFormat="1">
      <c r="B180" s="247"/>
      <c r="C180" s="248"/>
      <c r="D180" s="238" t="s">
        <v>124</v>
      </c>
      <c r="E180" s="249" t="s">
        <v>1</v>
      </c>
      <c r="F180" s="250" t="s">
        <v>196</v>
      </c>
      <c r="G180" s="248"/>
      <c r="H180" s="251">
        <v>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124</v>
      </c>
      <c r="AU180" s="257" t="s">
        <v>86</v>
      </c>
      <c r="AV180" s="13" t="s">
        <v>86</v>
      </c>
      <c r="AW180" s="13" t="s">
        <v>31</v>
      </c>
      <c r="AX180" s="13" t="s">
        <v>76</v>
      </c>
      <c r="AY180" s="257" t="s">
        <v>116</v>
      </c>
    </row>
    <row r="181" s="14" customFormat="1">
      <c r="B181" s="258"/>
      <c r="C181" s="259"/>
      <c r="D181" s="238" t="s">
        <v>124</v>
      </c>
      <c r="E181" s="260" t="s">
        <v>1</v>
      </c>
      <c r="F181" s="261" t="s">
        <v>127</v>
      </c>
      <c r="G181" s="259"/>
      <c r="H181" s="262">
        <v>1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AT181" s="268" t="s">
        <v>124</v>
      </c>
      <c r="AU181" s="268" t="s">
        <v>86</v>
      </c>
      <c r="AV181" s="14" t="s">
        <v>122</v>
      </c>
      <c r="AW181" s="14" t="s">
        <v>31</v>
      </c>
      <c r="AX181" s="14" t="s">
        <v>84</v>
      </c>
      <c r="AY181" s="268" t="s">
        <v>116</v>
      </c>
    </row>
    <row r="182" s="1" customFormat="1" ht="24" customHeight="1">
      <c r="B182" s="37"/>
      <c r="C182" s="223" t="s">
        <v>200</v>
      </c>
      <c r="D182" s="223" t="s">
        <v>118</v>
      </c>
      <c r="E182" s="224" t="s">
        <v>201</v>
      </c>
      <c r="F182" s="225" t="s">
        <v>202</v>
      </c>
      <c r="G182" s="226" t="s">
        <v>130</v>
      </c>
      <c r="H182" s="227">
        <v>4</v>
      </c>
      <c r="I182" s="228"/>
      <c r="J182" s="229">
        <f>ROUND(I182*H182,2)</f>
        <v>0</v>
      </c>
      <c r="K182" s="225" t="s">
        <v>203</v>
      </c>
      <c r="L182" s="42"/>
      <c r="M182" s="230" t="s">
        <v>1</v>
      </c>
      <c r="N182" s="231" t="s">
        <v>41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122</v>
      </c>
      <c r="AT182" s="234" t="s">
        <v>118</v>
      </c>
      <c r="AU182" s="234" t="s">
        <v>86</v>
      </c>
      <c r="AY182" s="16" t="s">
        <v>116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84</v>
      </c>
      <c r="BK182" s="235">
        <f>ROUND(I182*H182,2)</f>
        <v>0</v>
      </c>
      <c r="BL182" s="16" t="s">
        <v>122</v>
      </c>
      <c r="BM182" s="234" t="s">
        <v>204</v>
      </c>
    </row>
    <row r="183" s="13" customFormat="1">
      <c r="B183" s="247"/>
      <c r="C183" s="248"/>
      <c r="D183" s="238" t="s">
        <v>124</v>
      </c>
      <c r="E183" s="249" t="s">
        <v>1</v>
      </c>
      <c r="F183" s="250" t="s">
        <v>205</v>
      </c>
      <c r="G183" s="248"/>
      <c r="H183" s="251">
        <v>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AT183" s="257" t="s">
        <v>124</v>
      </c>
      <c r="AU183" s="257" t="s">
        <v>86</v>
      </c>
      <c r="AV183" s="13" t="s">
        <v>86</v>
      </c>
      <c r="AW183" s="13" t="s">
        <v>31</v>
      </c>
      <c r="AX183" s="13" t="s">
        <v>76</v>
      </c>
      <c r="AY183" s="257" t="s">
        <v>116</v>
      </c>
    </row>
    <row r="184" s="14" customFormat="1">
      <c r="B184" s="258"/>
      <c r="C184" s="259"/>
      <c r="D184" s="238" t="s">
        <v>124</v>
      </c>
      <c r="E184" s="260" t="s">
        <v>1</v>
      </c>
      <c r="F184" s="261" t="s">
        <v>127</v>
      </c>
      <c r="G184" s="259"/>
      <c r="H184" s="262">
        <v>4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124</v>
      </c>
      <c r="AU184" s="268" t="s">
        <v>86</v>
      </c>
      <c r="AV184" s="14" t="s">
        <v>122</v>
      </c>
      <c r="AW184" s="14" t="s">
        <v>31</v>
      </c>
      <c r="AX184" s="14" t="s">
        <v>84</v>
      </c>
      <c r="AY184" s="268" t="s">
        <v>116</v>
      </c>
    </row>
    <row r="185" s="1" customFormat="1" ht="24" customHeight="1">
      <c r="B185" s="37"/>
      <c r="C185" s="223" t="s">
        <v>206</v>
      </c>
      <c r="D185" s="223" t="s">
        <v>118</v>
      </c>
      <c r="E185" s="224" t="s">
        <v>207</v>
      </c>
      <c r="F185" s="225" t="s">
        <v>208</v>
      </c>
      <c r="G185" s="226" t="s">
        <v>130</v>
      </c>
      <c r="H185" s="227">
        <v>5</v>
      </c>
      <c r="I185" s="228"/>
      <c r="J185" s="229">
        <f>ROUND(I185*H185,2)</f>
        <v>0</v>
      </c>
      <c r="K185" s="225" t="s">
        <v>1</v>
      </c>
      <c r="L185" s="42"/>
      <c r="M185" s="230" t="s">
        <v>1</v>
      </c>
      <c r="N185" s="231" t="s">
        <v>41</v>
      </c>
      <c r="O185" s="85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AR185" s="234" t="s">
        <v>122</v>
      </c>
      <c r="AT185" s="234" t="s">
        <v>118</v>
      </c>
      <c r="AU185" s="234" t="s">
        <v>86</v>
      </c>
      <c r="AY185" s="16" t="s">
        <v>116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6" t="s">
        <v>84</v>
      </c>
      <c r="BK185" s="235">
        <f>ROUND(I185*H185,2)</f>
        <v>0</v>
      </c>
      <c r="BL185" s="16" t="s">
        <v>122</v>
      </c>
      <c r="BM185" s="234" t="s">
        <v>209</v>
      </c>
    </row>
    <row r="186" s="13" customFormat="1">
      <c r="B186" s="247"/>
      <c r="C186" s="248"/>
      <c r="D186" s="238" t="s">
        <v>124</v>
      </c>
      <c r="E186" s="249" t="s">
        <v>1</v>
      </c>
      <c r="F186" s="250" t="s">
        <v>210</v>
      </c>
      <c r="G186" s="248"/>
      <c r="H186" s="251">
        <v>5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124</v>
      </c>
      <c r="AU186" s="257" t="s">
        <v>86</v>
      </c>
      <c r="AV186" s="13" t="s">
        <v>86</v>
      </c>
      <c r="AW186" s="13" t="s">
        <v>31</v>
      </c>
      <c r="AX186" s="13" t="s">
        <v>76</v>
      </c>
      <c r="AY186" s="257" t="s">
        <v>116</v>
      </c>
    </row>
    <row r="187" s="14" customFormat="1">
      <c r="B187" s="258"/>
      <c r="C187" s="259"/>
      <c r="D187" s="238" t="s">
        <v>124</v>
      </c>
      <c r="E187" s="260" t="s">
        <v>1</v>
      </c>
      <c r="F187" s="261" t="s">
        <v>127</v>
      </c>
      <c r="G187" s="259"/>
      <c r="H187" s="262">
        <v>5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AT187" s="268" t="s">
        <v>124</v>
      </c>
      <c r="AU187" s="268" t="s">
        <v>86</v>
      </c>
      <c r="AV187" s="14" t="s">
        <v>122</v>
      </c>
      <c r="AW187" s="14" t="s">
        <v>31</v>
      </c>
      <c r="AX187" s="14" t="s">
        <v>84</v>
      </c>
      <c r="AY187" s="268" t="s">
        <v>116</v>
      </c>
    </row>
    <row r="188" s="1" customFormat="1" ht="24" customHeight="1">
      <c r="B188" s="37"/>
      <c r="C188" s="223" t="s">
        <v>211</v>
      </c>
      <c r="D188" s="223" t="s">
        <v>118</v>
      </c>
      <c r="E188" s="224" t="s">
        <v>212</v>
      </c>
      <c r="F188" s="225" t="s">
        <v>213</v>
      </c>
      <c r="G188" s="226" t="s">
        <v>130</v>
      </c>
      <c r="H188" s="227">
        <v>11</v>
      </c>
      <c r="I188" s="228"/>
      <c r="J188" s="229">
        <f>ROUND(I188*H188,2)</f>
        <v>0</v>
      </c>
      <c r="K188" s="225" t="s">
        <v>1</v>
      </c>
      <c r="L188" s="42"/>
      <c r="M188" s="230" t="s">
        <v>1</v>
      </c>
      <c r="N188" s="231" t="s">
        <v>41</v>
      </c>
      <c r="O188" s="85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AR188" s="234" t="s">
        <v>122</v>
      </c>
      <c r="AT188" s="234" t="s">
        <v>118</v>
      </c>
      <c r="AU188" s="234" t="s">
        <v>86</v>
      </c>
      <c r="AY188" s="16" t="s">
        <v>116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6" t="s">
        <v>84</v>
      </c>
      <c r="BK188" s="235">
        <f>ROUND(I188*H188,2)</f>
        <v>0</v>
      </c>
      <c r="BL188" s="16" t="s">
        <v>122</v>
      </c>
      <c r="BM188" s="234" t="s">
        <v>214</v>
      </c>
    </row>
    <row r="189" s="13" customFormat="1">
      <c r="B189" s="247"/>
      <c r="C189" s="248"/>
      <c r="D189" s="238" t="s">
        <v>124</v>
      </c>
      <c r="E189" s="249" t="s">
        <v>1</v>
      </c>
      <c r="F189" s="250" t="s">
        <v>181</v>
      </c>
      <c r="G189" s="248"/>
      <c r="H189" s="251">
        <v>11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124</v>
      </c>
      <c r="AU189" s="257" t="s">
        <v>86</v>
      </c>
      <c r="AV189" s="13" t="s">
        <v>86</v>
      </c>
      <c r="AW189" s="13" t="s">
        <v>31</v>
      </c>
      <c r="AX189" s="13" t="s">
        <v>76</v>
      </c>
      <c r="AY189" s="257" t="s">
        <v>116</v>
      </c>
    </row>
    <row r="190" s="14" customFormat="1">
      <c r="B190" s="258"/>
      <c r="C190" s="259"/>
      <c r="D190" s="238" t="s">
        <v>124</v>
      </c>
      <c r="E190" s="260" t="s">
        <v>1</v>
      </c>
      <c r="F190" s="261" t="s">
        <v>127</v>
      </c>
      <c r="G190" s="259"/>
      <c r="H190" s="262">
        <v>11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AT190" s="268" t="s">
        <v>124</v>
      </c>
      <c r="AU190" s="268" t="s">
        <v>86</v>
      </c>
      <c r="AV190" s="14" t="s">
        <v>122</v>
      </c>
      <c r="AW190" s="14" t="s">
        <v>31</v>
      </c>
      <c r="AX190" s="14" t="s">
        <v>84</v>
      </c>
      <c r="AY190" s="268" t="s">
        <v>116</v>
      </c>
    </row>
    <row r="191" s="1" customFormat="1" ht="24" customHeight="1">
      <c r="B191" s="37"/>
      <c r="C191" s="223" t="s">
        <v>215</v>
      </c>
      <c r="D191" s="223" t="s">
        <v>118</v>
      </c>
      <c r="E191" s="224" t="s">
        <v>216</v>
      </c>
      <c r="F191" s="225" t="s">
        <v>217</v>
      </c>
      <c r="G191" s="226" t="s">
        <v>130</v>
      </c>
      <c r="H191" s="227">
        <v>3</v>
      </c>
      <c r="I191" s="228"/>
      <c r="J191" s="229">
        <f>ROUND(I191*H191,2)</f>
        <v>0</v>
      </c>
      <c r="K191" s="225" t="s">
        <v>1</v>
      </c>
      <c r="L191" s="42"/>
      <c r="M191" s="230" t="s">
        <v>1</v>
      </c>
      <c r="N191" s="231" t="s">
        <v>41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122</v>
      </c>
      <c r="AT191" s="234" t="s">
        <v>118</v>
      </c>
      <c r="AU191" s="234" t="s">
        <v>86</v>
      </c>
      <c r="AY191" s="16" t="s">
        <v>116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84</v>
      </c>
      <c r="BK191" s="235">
        <f>ROUND(I191*H191,2)</f>
        <v>0</v>
      </c>
      <c r="BL191" s="16" t="s">
        <v>122</v>
      </c>
      <c r="BM191" s="234" t="s">
        <v>218</v>
      </c>
    </row>
    <row r="192" s="13" customFormat="1">
      <c r="B192" s="247"/>
      <c r="C192" s="248"/>
      <c r="D192" s="238" t="s">
        <v>124</v>
      </c>
      <c r="E192" s="249" t="s">
        <v>1</v>
      </c>
      <c r="F192" s="250" t="s">
        <v>186</v>
      </c>
      <c r="G192" s="248"/>
      <c r="H192" s="251">
        <v>3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124</v>
      </c>
      <c r="AU192" s="257" t="s">
        <v>86</v>
      </c>
      <c r="AV192" s="13" t="s">
        <v>86</v>
      </c>
      <c r="AW192" s="13" t="s">
        <v>31</v>
      </c>
      <c r="AX192" s="13" t="s">
        <v>76</v>
      </c>
      <c r="AY192" s="257" t="s">
        <v>116</v>
      </c>
    </row>
    <row r="193" s="14" customFormat="1">
      <c r="B193" s="258"/>
      <c r="C193" s="259"/>
      <c r="D193" s="238" t="s">
        <v>124</v>
      </c>
      <c r="E193" s="260" t="s">
        <v>1</v>
      </c>
      <c r="F193" s="261" t="s">
        <v>127</v>
      </c>
      <c r="G193" s="259"/>
      <c r="H193" s="262">
        <v>3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AT193" s="268" t="s">
        <v>124</v>
      </c>
      <c r="AU193" s="268" t="s">
        <v>86</v>
      </c>
      <c r="AV193" s="14" t="s">
        <v>122</v>
      </c>
      <c r="AW193" s="14" t="s">
        <v>31</v>
      </c>
      <c r="AX193" s="14" t="s">
        <v>84</v>
      </c>
      <c r="AY193" s="268" t="s">
        <v>116</v>
      </c>
    </row>
    <row r="194" s="1" customFormat="1" ht="24" customHeight="1">
      <c r="B194" s="37"/>
      <c r="C194" s="223" t="s">
        <v>219</v>
      </c>
      <c r="D194" s="223" t="s">
        <v>118</v>
      </c>
      <c r="E194" s="224" t="s">
        <v>220</v>
      </c>
      <c r="F194" s="225" t="s">
        <v>221</v>
      </c>
      <c r="G194" s="226" t="s">
        <v>130</v>
      </c>
      <c r="H194" s="227">
        <v>1</v>
      </c>
      <c r="I194" s="228"/>
      <c r="J194" s="229">
        <f>ROUND(I194*H194,2)</f>
        <v>0</v>
      </c>
      <c r="K194" s="225" t="s">
        <v>1</v>
      </c>
      <c r="L194" s="42"/>
      <c r="M194" s="230" t="s">
        <v>1</v>
      </c>
      <c r="N194" s="231" t="s">
        <v>41</v>
      </c>
      <c r="O194" s="85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AR194" s="234" t="s">
        <v>122</v>
      </c>
      <c r="AT194" s="234" t="s">
        <v>118</v>
      </c>
      <c r="AU194" s="234" t="s">
        <v>86</v>
      </c>
      <c r="AY194" s="16" t="s">
        <v>116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6" t="s">
        <v>84</v>
      </c>
      <c r="BK194" s="235">
        <f>ROUND(I194*H194,2)</f>
        <v>0</v>
      </c>
      <c r="BL194" s="16" t="s">
        <v>122</v>
      </c>
      <c r="BM194" s="234" t="s">
        <v>222</v>
      </c>
    </row>
    <row r="195" s="13" customFormat="1">
      <c r="B195" s="247"/>
      <c r="C195" s="248"/>
      <c r="D195" s="238" t="s">
        <v>124</v>
      </c>
      <c r="E195" s="249" t="s">
        <v>1</v>
      </c>
      <c r="F195" s="250" t="s">
        <v>191</v>
      </c>
      <c r="G195" s="248"/>
      <c r="H195" s="251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124</v>
      </c>
      <c r="AU195" s="257" t="s">
        <v>86</v>
      </c>
      <c r="AV195" s="13" t="s">
        <v>86</v>
      </c>
      <c r="AW195" s="13" t="s">
        <v>31</v>
      </c>
      <c r="AX195" s="13" t="s">
        <v>76</v>
      </c>
      <c r="AY195" s="257" t="s">
        <v>116</v>
      </c>
    </row>
    <row r="196" s="14" customFormat="1">
      <c r="B196" s="258"/>
      <c r="C196" s="259"/>
      <c r="D196" s="238" t="s">
        <v>124</v>
      </c>
      <c r="E196" s="260" t="s">
        <v>1</v>
      </c>
      <c r="F196" s="261" t="s">
        <v>127</v>
      </c>
      <c r="G196" s="259"/>
      <c r="H196" s="262">
        <v>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AT196" s="268" t="s">
        <v>124</v>
      </c>
      <c r="AU196" s="268" t="s">
        <v>86</v>
      </c>
      <c r="AV196" s="14" t="s">
        <v>122</v>
      </c>
      <c r="AW196" s="14" t="s">
        <v>31</v>
      </c>
      <c r="AX196" s="14" t="s">
        <v>84</v>
      </c>
      <c r="AY196" s="268" t="s">
        <v>116</v>
      </c>
    </row>
    <row r="197" s="1" customFormat="1" ht="24" customHeight="1">
      <c r="B197" s="37"/>
      <c r="C197" s="223" t="s">
        <v>7</v>
      </c>
      <c r="D197" s="223" t="s">
        <v>118</v>
      </c>
      <c r="E197" s="224" t="s">
        <v>223</v>
      </c>
      <c r="F197" s="225" t="s">
        <v>224</v>
      </c>
      <c r="G197" s="226" t="s">
        <v>130</v>
      </c>
      <c r="H197" s="227">
        <v>1</v>
      </c>
      <c r="I197" s="228"/>
      <c r="J197" s="229">
        <f>ROUND(I197*H197,2)</f>
        <v>0</v>
      </c>
      <c r="K197" s="225" t="s">
        <v>1</v>
      </c>
      <c r="L197" s="42"/>
      <c r="M197" s="230" t="s">
        <v>1</v>
      </c>
      <c r="N197" s="231" t="s">
        <v>41</v>
      </c>
      <c r="O197" s="85"/>
      <c r="P197" s="232">
        <f>O197*H197</f>
        <v>0</v>
      </c>
      <c r="Q197" s="232">
        <v>0</v>
      </c>
      <c r="R197" s="232">
        <f>Q197*H197</f>
        <v>0</v>
      </c>
      <c r="S197" s="232">
        <v>0</v>
      </c>
      <c r="T197" s="233">
        <f>S197*H197</f>
        <v>0</v>
      </c>
      <c r="AR197" s="234" t="s">
        <v>122</v>
      </c>
      <c r="AT197" s="234" t="s">
        <v>118</v>
      </c>
      <c r="AU197" s="234" t="s">
        <v>86</v>
      </c>
      <c r="AY197" s="16" t="s">
        <v>116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84</v>
      </c>
      <c r="BK197" s="235">
        <f>ROUND(I197*H197,2)</f>
        <v>0</v>
      </c>
      <c r="BL197" s="16" t="s">
        <v>122</v>
      </c>
      <c r="BM197" s="234" t="s">
        <v>225</v>
      </c>
    </row>
    <row r="198" s="13" customFormat="1">
      <c r="B198" s="247"/>
      <c r="C198" s="248"/>
      <c r="D198" s="238" t="s">
        <v>124</v>
      </c>
      <c r="E198" s="249" t="s">
        <v>1</v>
      </c>
      <c r="F198" s="250" t="s">
        <v>226</v>
      </c>
      <c r="G198" s="248"/>
      <c r="H198" s="251">
        <v>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AT198" s="257" t="s">
        <v>124</v>
      </c>
      <c r="AU198" s="257" t="s">
        <v>86</v>
      </c>
      <c r="AV198" s="13" t="s">
        <v>86</v>
      </c>
      <c r="AW198" s="13" t="s">
        <v>31</v>
      </c>
      <c r="AX198" s="13" t="s">
        <v>76</v>
      </c>
      <c r="AY198" s="257" t="s">
        <v>116</v>
      </c>
    </row>
    <row r="199" s="14" customFormat="1">
      <c r="B199" s="258"/>
      <c r="C199" s="259"/>
      <c r="D199" s="238" t="s">
        <v>124</v>
      </c>
      <c r="E199" s="260" t="s">
        <v>1</v>
      </c>
      <c r="F199" s="261" t="s">
        <v>127</v>
      </c>
      <c r="G199" s="259"/>
      <c r="H199" s="262">
        <v>1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AT199" s="268" t="s">
        <v>124</v>
      </c>
      <c r="AU199" s="268" t="s">
        <v>86</v>
      </c>
      <c r="AV199" s="14" t="s">
        <v>122</v>
      </c>
      <c r="AW199" s="14" t="s">
        <v>31</v>
      </c>
      <c r="AX199" s="14" t="s">
        <v>84</v>
      </c>
      <c r="AY199" s="268" t="s">
        <v>116</v>
      </c>
    </row>
    <row r="200" s="1" customFormat="1" ht="24" customHeight="1">
      <c r="B200" s="37"/>
      <c r="C200" s="223" t="s">
        <v>227</v>
      </c>
      <c r="D200" s="223" t="s">
        <v>118</v>
      </c>
      <c r="E200" s="224" t="s">
        <v>228</v>
      </c>
      <c r="F200" s="225" t="s">
        <v>229</v>
      </c>
      <c r="G200" s="226" t="s">
        <v>130</v>
      </c>
      <c r="H200" s="227">
        <v>1</v>
      </c>
      <c r="I200" s="228"/>
      <c r="J200" s="229">
        <f>ROUND(I200*H200,2)</f>
        <v>0</v>
      </c>
      <c r="K200" s="225" t="s">
        <v>1</v>
      </c>
      <c r="L200" s="42"/>
      <c r="M200" s="230" t="s">
        <v>1</v>
      </c>
      <c r="N200" s="231" t="s">
        <v>41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122</v>
      </c>
      <c r="AT200" s="234" t="s">
        <v>118</v>
      </c>
      <c r="AU200" s="234" t="s">
        <v>86</v>
      </c>
      <c r="AY200" s="16" t="s">
        <v>116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84</v>
      </c>
      <c r="BK200" s="235">
        <f>ROUND(I200*H200,2)</f>
        <v>0</v>
      </c>
      <c r="BL200" s="16" t="s">
        <v>122</v>
      </c>
      <c r="BM200" s="234" t="s">
        <v>230</v>
      </c>
    </row>
    <row r="201" s="13" customFormat="1">
      <c r="B201" s="247"/>
      <c r="C201" s="248"/>
      <c r="D201" s="238" t="s">
        <v>124</v>
      </c>
      <c r="E201" s="249" t="s">
        <v>1</v>
      </c>
      <c r="F201" s="250" t="s">
        <v>226</v>
      </c>
      <c r="G201" s="248"/>
      <c r="H201" s="251">
        <v>1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124</v>
      </c>
      <c r="AU201" s="257" t="s">
        <v>86</v>
      </c>
      <c r="AV201" s="13" t="s">
        <v>86</v>
      </c>
      <c r="AW201" s="13" t="s">
        <v>31</v>
      </c>
      <c r="AX201" s="13" t="s">
        <v>76</v>
      </c>
      <c r="AY201" s="257" t="s">
        <v>116</v>
      </c>
    </row>
    <row r="202" s="14" customFormat="1">
      <c r="B202" s="258"/>
      <c r="C202" s="259"/>
      <c r="D202" s="238" t="s">
        <v>124</v>
      </c>
      <c r="E202" s="260" t="s">
        <v>1</v>
      </c>
      <c r="F202" s="261" t="s">
        <v>127</v>
      </c>
      <c r="G202" s="259"/>
      <c r="H202" s="262">
        <v>1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AT202" s="268" t="s">
        <v>124</v>
      </c>
      <c r="AU202" s="268" t="s">
        <v>86</v>
      </c>
      <c r="AV202" s="14" t="s">
        <v>122</v>
      </c>
      <c r="AW202" s="14" t="s">
        <v>31</v>
      </c>
      <c r="AX202" s="14" t="s">
        <v>84</v>
      </c>
      <c r="AY202" s="268" t="s">
        <v>116</v>
      </c>
    </row>
    <row r="203" s="1" customFormat="1" ht="24" customHeight="1">
      <c r="B203" s="37"/>
      <c r="C203" s="223" t="s">
        <v>231</v>
      </c>
      <c r="D203" s="223" t="s">
        <v>118</v>
      </c>
      <c r="E203" s="224" t="s">
        <v>232</v>
      </c>
      <c r="F203" s="225" t="s">
        <v>233</v>
      </c>
      <c r="G203" s="226" t="s">
        <v>130</v>
      </c>
      <c r="H203" s="227">
        <v>4</v>
      </c>
      <c r="I203" s="228"/>
      <c r="J203" s="229">
        <f>ROUND(I203*H203,2)</f>
        <v>0</v>
      </c>
      <c r="K203" s="225" t="s">
        <v>203</v>
      </c>
      <c r="L203" s="42"/>
      <c r="M203" s="230" t="s">
        <v>1</v>
      </c>
      <c r="N203" s="231" t="s">
        <v>41</v>
      </c>
      <c r="O203" s="85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AR203" s="234" t="s">
        <v>122</v>
      </c>
      <c r="AT203" s="234" t="s">
        <v>118</v>
      </c>
      <c r="AU203" s="234" t="s">
        <v>86</v>
      </c>
      <c r="AY203" s="16" t="s">
        <v>116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6" t="s">
        <v>84</v>
      </c>
      <c r="BK203" s="235">
        <f>ROUND(I203*H203,2)</f>
        <v>0</v>
      </c>
      <c r="BL203" s="16" t="s">
        <v>122</v>
      </c>
      <c r="BM203" s="234" t="s">
        <v>234</v>
      </c>
    </row>
    <row r="204" s="13" customFormat="1">
      <c r="B204" s="247"/>
      <c r="C204" s="248"/>
      <c r="D204" s="238" t="s">
        <v>124</v>
      </c>
      <c r="E204" s="249" t="s">
        <v>1</v>
      </c>
      <c r="F204" s="250" t="s">
        <v>235</v>
      </c>
      <c r="G204" s="248"/>
      <c r="H204" s="251">
        <v>4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124</v>
      </c>
      <c r="AU204" s="257" t="s">
        <v>86</v>
      </c>
      <c r="AV204" s="13" t="s">
        <v>86</v>
      </c>
      <c r="AW204" s="13" t="s">
        <v>31</v>
      </c>
      <c r="AX204" s="13" t="s">
        <v>76</v>
      </c>
      <c r="AY204" s="257" t="s">
        <v>116</v>
      </c>
    </row>
    <row r="205" s="14" customFormat="1">
      <c r="B205" s="258"/>
      <c r="C205" s="259"/>
      <c r="D205" s="238" t="s">
        <v>124</v>
      </c>
      <c r="E205" s="260" t="s">
        <v>1</v>
      </c>
      <c r="F205" s="261" t="s">
        <v>127</v>
      </c>
      <c r="G205" s="259"/>
      <c r="H205" s="262">
        <v>4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AT205" s="268" t="s">
        <v>124</v>
      </c>
      <c r="AU205" s="268" t="s">
        <v>86</v>
      </c>
      <c r="AV205" s="14" t="s">
        <v>122</v>
      </c>
      <c r="AW205" s="14" t="s">
        <v>31</v>
      </c>
      <c r="AX205" s="14" t="s">
        <v>84</v>
      </c>
      <c r="AY205" s="268" t="s">
        <v>116</v>
      </c>
    </row>
    <row r="206" s="1" customFormat="1" ht="24" customHeight="1">
      <c r="B206" s="37"/>
      <c r="C206" s="223" t="s">
        <v>236</v>
      </c>
      <c r="D206" s="223" t="s">
        <v>118</v>
      </c>
      <c r="E206" s="224" t="s">
        <v>237</v>
      </c>
      <c r="F206" s="225" t="s">
        <v>238</v>
      </c>
      <c r="G206" s="226" t="s">
        <v>121</v>
      </c>
      <c r="H206" s="227">
        <v>62.700000000000003</v>
      </c>
      <c r="I206" s="228"/>
      <c r="J206" s="229">
        <f>ROUND(I206*H206,2)</f>
        <v>0</v>
      </c>
      <c r="K206" s="225" t="s">
        <v>1</v>
      </c>
      <c r="L206" s="42"/>
      <c r="M206" s="230" t="s">
        <v>1</v>
      </c>
      <c r="N206" s="231" t="s">
        <v>41</v>
      </c>
      <c r="O206" s="85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AR206" s="234" t="s">
        <v>122</v>
      </c>
      <c r="AT206" s="234" t="s">
        <v>118</v>
      </c>
      <c r="AU206" s="234" t="s">
        <v>86</v>
      </c>
      <c r="AY206" s="16" t="s">
        <v>116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6" t="s">
        <v>84</v>
      </c>
      <c r="BK206" s="235">
        <f>ROUND(I206*H206,2)</f>
        <v>0</v>
      </c>
      <c r="BL206" s="16" t="s">
        <v>122</v>
      </c>
      <c r="BM206" s="234" t="s">
        <v>239</v>
      </c>
    </row>
    <row r="207" s="12" customFormat="1">
      <c r="B207" s="236"/>
      <c r="C207" s="237"/>
      <c r="D207" s="238" t="s">
        <v>124</v>
      </c>
      <c r="E207" s="239" t="s">
        <v>1</v>
      </c>
      <c r="F207" s="240" t="s">
        <v>125</v>
      </c>
      <c r="G207" s="237"/>
      <c r="H207" s="239" t="s">
        <v>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124</v>
      </c>
      <c r="AU207" s="246" t="s">
        <v>86</v>
      </c>
      <c r="AV207" s="12" t="s">
        <v>84</v>
      </c>
      <c r="AW207" s="12" t="s">
        <v>31</v>
      </c>
      <c r="AX207" s="12" t="s">
        <v>76</v>
      </c>
      <c r="AY207" s="246" t="s">
        <v>116</v>
      </c>
    </row>
    <row r="208" s="13" customFormat="1">
      <c r="B208" s="247"/>
      <c r="C208" s="248"/>
      <c r="D208" s="238" t="s">
        <v>124</v>
      </c>
      <c r="E208" s="249" t="s">
        <v>1</v>
      </c>
      <c r="F208" s="250" t="s">
        <v>240</v>
      </c>
      <c r="G208" s="248"/>
      <c r="H208" s="251">
        <v>62.700000000000003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124</v>
      </c>
      <c r="AU208" s="257" t="s">
        <v>86</v>
      </c>
      <c r="AV208" s="13" t="s">
        <v>86</v>
      </c>
      <c r="AW208" s="13" t="s">
        <v>31</v>
      </c>
      <c r="AX208" s="13" t="s">
        <v>76</v>
      </c>
      <c r="AY208" s="257" t="s">
        <v>116</v>
      </c>
    </row>
    <row r="209" s="14" customFormat="1">
      <c r="B209" s="258"/>
      <c r="C209" s="259"/>
      <c r="D209" s="238" t="s">
        <v>124</v>
      </c>
      <c r="E209" s="260" t="s">
        <v>1</v>
      </c>
      <c r="F209" s="261" t="s">
        <v>127</v>
      </c>
      <c r="G209" s="259"/>
      <c r="H209" s="262">
        <v>62.700000000000003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AT209" s="268" t="s">
        <v>124</v>
      </c>
      <c r="AU209" s="268" t="s">
        <v>86</v>
      </c>
      <c r="AV209" s="14" t="s">
        <v>122</v>
      </c>
      <c r="AW209" s="14" t="s">
        <v>31</v>
      </c>
      <c r="AX209" s="14" t="s">
        <v>84</v>
      </c>
      <c r="AY209" s="268" t="s">
        <v>116</v>
      </c>
    </row>
    <row r="210" s="1" customFormat="1" ht="24" customHeight="1">
      <c r="B210" s="37"/>
      <c r="C210" s="223" t="s">
        <v>241</v>
      </c>
      <c r="D210" s="223" t="s">
        <v>118</v>
      </c>
      <c r="E210" s="224" t="s">
        <v>242</v>
      </c>
      <c r="F210" s="225" t="s">
        <v>243</v>
      </c>
      <c r="G210" s="226" t="s">
        <v>121</v>
      </c>
      <c r="H210" s="227">
        <v>8.3070000000000004</v>
      </c>
      <c r="I210" s="228"/>
      <c r="J210" s="229">
        <f>ROUND(I210*H210,2)</f>
        <v>0</v>
      </c>
      <c r="K210" s="225" t="s">
        <v>1</v>
      </c>
      <c r="L210" s="42"/>
      <c r="M210" s="230" t="s">
        <v>1</v>
      </c>
      <c r="N210" s="231" t="s">
        <v>41</v>
      </c>
      <c r="O210" s="85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AR210" s="234" t="s">
        <v>122</v>
      </c>
      <c r="AT210" s="234" t="s">
        <v>118</v>
      </c>
      <c r="AU210" s="234" t="s">
        <v>86</v>
      </c>
      <c r="AY210" s="16" t="s">
        <v>116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84</v>
      </c>
      <c r="BK210" s="235">
        <f>ROUND(I210*H210,2)</f>
        <v>0</v>
      </c>
      <c r="BL210" s="16" t="s">
        <v>122</v>
      </c>
      <c r="BM210" s="234" t="s">
        <v>244</v>
      </c>
    </row>
    <row r="211" s="12" customFormat="1">
      <c r="B211" s="236"/>
      <c r="C211" s="237"/>
      <c r="D211" s="238" t="s">
        <v>124</v>
      </c>
      <c r="E211" s="239" t="s">
        <v>1</v>
      </c>
      <c r="F211" s="240" t="s">
        <v>245</v>
      </c>
      <c r="G211" s="237"/>
      <c r="H211" s="239" t="s">
        <v>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124</v>
      </c>
      <c r="AU211" s="246" t="s">
        <v>86</v>
      </c>
      <c r="AV211" s="12" t="s">
        <v>84</v>
      </c>
      <c r="AW211" s="12" t="s">
        <v>31</v>
      </c>
      <c r="AX211" s="12" t="s">
        <v>76</v>
      </c>
      <c r="AY211" s="246" t="s">
        <v>116</v>
      </c>
    </row>
    <row r="212" s="13" customFormat="1">
      <c r="B212" s="247"/>
      <c r="C212" s="248"/>
      <c r="D212" s="238" t="s">
        <v>124</v>
      </c>
      <c r="E212" s="249" t="s">
        <v>1</v>
      </c>
      <c r="F212" s="250" t="s">
        <v>246</v>
      </c>
      <c r="G212" s="248"/>
      <c r="H212" s="251">
        <v>8.3070000000000004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124</v>
      </c>
      <c r="AU212" s="257" t="s">
        <v>86</v>
      </c>
      <c r="AV212" s="13" t="s">
        <v>86</v>
      </c>
      <c r="AW212" s="13" t="s">
        <v>31</v>
      </c>
      <c r="AX212" s="13" t="s">
        <v>76</v>
      </c>
      <c r="AY212" s="257" t="s">
        <v>116</v>
      </c>
    </row>
    <row r="213" s="14" customFormat="1">
      <c r="B213" s="258"/>
      <c r="C213" s="259"/>
      <c r="D213" s="238" t="s">
        <v>124</v>
      </c>
      <c r="E213" s="260" t="s">
        <v>1</v>
      </c>
      <c r="F213" s="261" t="s">
        <v>127</v>
      </c>
      <c r="G213" s="259"/>
      <c r="H213" s="262">
        <v>8.3070000000000004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AT213" s="268" t="s">
        <v>124</v>
      </c>
      <c r="AU213" s="268" t="s">
        <v>86</v>
      </c>
      <c r="AV213" s="14" t="s">
        <v>122</v>
      </c>
      <c r="AW213" s="14" t="s">
        <v>31</v>
      </c>
      <c r="AX213" s="14" t="s">
        <v>84</v>
      </c>
      <c r="AY213" s="268" t="s">
        <v>116</v>
      </c>
    </row>
    <row r="214" s="1" customFormat="1" ht="24" customHeight="1">
      <c r="B214" s="37"/>
      <c r="C214" s="223" t="s">
        <v>247</v>
      </c>
      <c r="D214" s="223" t="s">
        <v>118</v>
      </c>
      <c r="E214" s="224" t="s">
        <v>248</v>
      </c>
      <c r="F214" s="225" t="s">
        <v>249</v>
      </c>
      <c r="G214" s="226" t="s">
        <v>130</v>
      </c>
      <c r="H214" s="227">
        <v>1</v>
      </c>
      <c r="I214" s="228"/>
      <c r="J214" s="229">
        <f>ROUND(I214*H214,2)</f>
        <v>0</v>
      </c>
      <c r="K214" s="225" t="s">
        <v>203</v>
      </c>
      <c r="L214" s="42"/>
      <c r="M214" s="230" t="s">
        <v>1</v>
      </c>
      <c r="N214" s="231" t="s">
        <v>41</v>
      </c>
      <c r="O214" s="85"/>
      <c r="P214" s="232">
        <f>O214*H214</f>
        <v>0</v>
      </c>
      <c r="Q214" s="232">
        <v>0</v>
      </c>
      <c r="R214" s="232">
        <f>Q214*H214</f>
        <v>0</v>
      </c>
      <c r="S214" s="232">
        <v>0</v>
      </c>
      <c r="T214" s="233">
        <f>S214*H214</f>
        <v>0</v>
      </c>
      <c r="AR214" s="234" t="s">
        <v>122</v>
      </c>
      <c r="AT214" s="234" t="s">
        <v>118</v>
      </c>
      <c r="AU214" s="234" t="s">
        <v>86</v>
      </c>
      <c r="AY214" s="16" t="s">
        <v>116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6" t="s">
        <v>84</v>
      </c>
      <c r="BK214" s="235">
        <f>ROUND(I214*H214,2)</f>
        <v>0</v>
      </c>
      <c r="BL214" s="16" t="s">
        <v>122</v>
      </c>
      <c r="BM214" s="234" t="s">
        <v>250</v>
      </c>
    </row>
    <row r="215" s="13" customFormat="1">
      <c r="B215" s="247"/>
      <c r="C215" s="248"/>
      <c r="D215" s="238" t="s">
        <v>124</v>
      </c>
      <c r="E215" s="249" t="s">
        <v>1</v>
      </c>
      <c r="F215" s="250" t="s">
        <v>251</v>
      </c>
      <c r="G215" s="248"/>
      <c r="H215" s="251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124</v>
      </c>
      <c r="AU215" s="257" t="s">
        <v>86</v>
      </c>
      <c r="AV215" s="13" t="s">
        <v>86</v>
      </c>
      <c r="AW215" s="13" t="s">
        <v>31</v>
      </c>
      <c r="AX215" s="13" t="s">
        <v>76</v>
      </c>
      <c r="AY215" s="257" t="s">
        <v>116</v>
      </c>
    </row>
    <row r="216" s="14" customFormat="1">
      <c r="B216" s="258"/>
      <c r="C216" s="259"/>
      <c r="D216" s="238" t="s">
        <v>124</v>
      </c>
      <c r="E216" s="260" t="s">
        <v>1</v>
      </c>
      <c r="F216" s="261" t="s">
        <v>127</v>
      </c>
      <c r="G216" s="259"/>
      <c r="H216" s="262">
        <v>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AT216" s="268" t="s">
        <v>124</v>
      </c>
      <c r="AU216" s="268" t="s">
        <v>86</v>
      </c>
      <c r="AV216" s="14" t="s">
        <v>122</v>
      </c>
      <c r="AW216" s="14" t="s">
        <v>31</v>
      </c>
      <c r="AX216" s="14" t="s">
        <v>84</v>
      </c>
      <c r="AY216" s="268" t="s">
        <v>116</v>
      </c>
    </row>
    <row r="217" s="1" customFormat="1" ht="24" customHeight="1">
      <c r="B217" s="37"/>
      <c r="C217" s="223" t="s">
        <v>252</v>
      </c>
      <c r="D217" s="223" t="s">
        <v>118</v>
      </c>
      <c r="E217" s="224" t="s">
        <v>253</v>
      </c>
      <c r="F217" s="225" t="s">
        <v>254</v>
      </c>
      <c r="G217" s="226" t="s">
        <v>130</v>
      </c>
      <c r="H217" s="227">
        <v>1</v>
      </c>
      <c r="I217" s="228"/>
      <c r="J217" s="229">
        <f>ROUND(I217*H217,2)</f>
        <v>0</v>
      </c>
      <c r="K217" s="225" t="s">
        <v>203</v>
      </c>
      <c r="L217" s="42"/>
      <c r="M217" s="230" t="s">
        <v>1</v>
      </c>
      <c r="N217" s="231" t="s">
        <v>41</v>
      </c>
      <c r="O217" s="85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AR217" s="234" t="s">
        <v>122</v>
      </c>
      <c r="AT217" s="234" t="s">
        <v>118</v>
      </c>
      <c r="AU217" s="234" t="s">
        <v>86</v>
      </c>
      <c r="AY217" s="16" t="s">
        <v>116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6" t="s">
        <v>84</v>
      </c>
      <c r="BK217" s="235">
        <f>ROUND(I217*H217,2)</f>
        <v>0</v>
      </c>
      <c r="BL217" s="16" t="s">
        <v>122</v>
      </c>
      <c r="BM217" s="234" t="s">
        <v>255</v>
      </c>
    </row>
    <row r="218" s="13" customFormat="1">
      <c r="B218" s="247"/>
      <c r="C218" s="248"/>
      <c r="D218" s="238" t="s">
        <v>124</v>
      </c>
      <c r="E218" s="249" t="s">
        <v>1</v>
      </c>
      <c r="F218" s="250" t="s">
        <v>256</v>
      </c>
      <c r="G218" s="248"/>
      <c r="H218" s="251">
        <v>1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124</v>
      </c>
      <c r="AU218" s="257" t="s">
        <v>86</v>
      </c>
      <c r="AV218" s="13" t="s">
        <v>86</v>
      </c>
      <c r="AW218" s="13" t="s">
        <v>31</v>
      </c>
      <c r="AX218" s="13" t="s">
        <v>76</v>
      </c>
      <c r="AY218" s="257" t="s">
        <v>116</v>
      </c>
    </row>
    <row r="219" s="14" customFormat="1">
      <c r="B219" s="258"/>
      <c r="C219" s="259"/>
      <c r="D219" s="238" t="s">
        <v>124</v>
      </c>
      <c r="E219" s="260" t="s">
        <v>1</v>
      </c>
      <c r="F219" s="261" t="s">
        <v>127</v>
      </c>
      <c r="G219" s="259"/>
      <c r="H219" s="262">
        <v>1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AT219" s="268" t="s">
        <v>124</v>
      </c>
      <c r="AU219" s="268" t="s">
        <v>86</v>
      </c>
      <c r="AV219" s="14" t="s">
        <v>122</v>
      </c>
      <c r="AW219" s="14" t="s">
        <v>31</v>
      </c>
      <c r="AX219" s="14" t="s">
        <v>84</v>
      </c>
      <c r="AY219" s="268" t="s">
        <v>116</v>
      </c>
    </row>
    <row r="220" s="1" customFormat="1" ht="24" customHeight="1">
      <c r="B220" s="37"/>
      <c r="C220" s="223" t="s">
        <v>257</v>
      </c>
      <c r="D220" s="223" t="s">
        <v>118</v>
      </c>
      <c r="E220" s="224" t="s">
        <v>258</v>
      </c>
      <c r="F220" s="225" t="s">
        <v>259</v>
      </c>
      <c r="G220" s="226" t="s">
        <v>130</v>
      </c>
      <c r="H220" s="227">
        <v>1</v>
      </c>
      <c r="I220" s="228"/>
      <c r="J220" s="229">
        <f>ROUND(I220*H220,2)</f>
        <v>0</v>
      </c>
      <c r="K220" s="225" t="s">
        <v>203</v>
      </c>
      <c r="L220" s="42"/>
      <c r="M220" s="230" t="s">
        <v>1</v>
      </c>
      <c r="N220" s="231" t="s">
        <v>41</v>
      </c>
      <c r="O220" s="85"/>
      <c r="P220" s="232">
        <f>O220*H220</f>
        <v>0</v>
      </c>
      <c r="Q220" s="232">
        <v>0</v>
      </c>
      <c r="R220" s="232">
        <f>Q220*H220</f>
        <v>0</v>
      </c>
      <c r="S220" s="232">
        <v>0</v>
      </c>
      <c r="T220" s="233">
        <f>S220*H220</f>
        <v>0</v>
      </c>
      <c r="AR220" s="234" t="s">
        <v>122</v>
      </c>
      <c r="AT220" s="234" t="s">
        <v>118</v>
      </c>
      <c r="AU220" s="234" t="s">
        <v>86</v>
      </c>
      <c r="AY220" s="16" t="s">
        <v>116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6" t="s">
        <v>84</v>
      </c>
      <c r="BK220" s="235">
        <f>ROUND(I220*H220,2)</f>
        <v>0</v>
      </c>
      <c r="BL220" s="16" t="s">
        <v>122</v>
      </c>
      <c r="BM220" s="234" t="s">
        <v>260</v>
      </c>
    </row>
    <row r="221" s="13" customFormat="1">
      <c r="B221" s="247"/>
      <c r="C221" s="248"/>
      <c r="D221" s="238" t="s">
        <v>124</v>
      </c>
      <c r="E221" s="249" t="s">
        <v>1</v>
      </c>
      <c r="F221" s="250" t="s">
        <v>261</v>
      </c>
      <c r="G221" s="248"/>
      <c r="H221" s="251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124</v>
      </c>
      <c r="AU221" s="257" t="s">
        <v>86</v>
      </c>
      <c r="AV221" s="13" t="s">
        <v>86</v>
      </c>
      <c r="AW221" s="13" t="s">
        <v>31</v>
      </c>
      <c r="AX221" s="13" t="s">
        <v>76</v>
      </c>
      <c r="AY221" s="257" t="s">
        <v>116</v>
      </c>
    </row>
    <row r="222" s="14" customFormat="1">
      <c r="B222" s="258"/>
      <c r="C222" s="259"/>
      <c r="D222" s="238" t="s">
        <v>124</v>
      </c>
      <c r="E222" s="260" t="s">
        <v>1</v>
      </c>
      <c r="F222" s="261" t="s">
        <v>127</v>
      </c>
      <c r="G222" s="259"/>
      <c r="H222" s="262">
        <v>1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AT222" s="268" t="s">
        <v>124</v>
      </c>
      <c r="AU222" s="268" t="s">
        <v>86</v>
      </c>
      <c r="AV222" s="14" t="s">
        <v>122</v>
      </c>
      <c r="AW222" s="14" t="s">
        <v>31</v>
      </c>
      <c r="AX222" s="14" t="s">
        <v>84</v>
      </c>
      <c r="AY222" s="268" t="s">
        <v>116</v>
      </c>
    </row>
    <row r="223" s="1" customFormat="1" ht="16.5" customHeight="1">
      <c r="B223" s="37"/>
      <c r="C223" s="223" t="s">
        <v>262</v>
      </c>
      <c r="D223" s="223" t="s">
        <v>118</v>
      </c>
      <c r="E223" s="224" t="s">
        <v>263</v>
      </c>
      <c r="F223" s="225" t="s">
        <v>264</v>
      </c>
      <c r="G223" s="226" t="s">
        <v>121</v>
      </c>
      <c r="H223" s="227">
        <v>2.7000000000000002</v>
      </c>
      <c r="I223" s="228"/>
      <c r="J223" s="229">
        <f>ROUND(I223*H223,2)</f>
        <v>0</v>
      </c>
      <c r="K223" s="225" t="s">
        <v>1</v>
      </c>
      <c r="L223" s="42"/>
      <c r="M223" s="230" t="s">
        <v>1</v>
      </c>
      <c r="N223" s="231" t="s">
        <v>41</v>
      </c>
      <c r="O223" s="85"/>
      <c r="P223" s="232">
        <f>O223*H223</f>
        <v>0</v>
      </c>
      <c r="Q223" s="232">
        <v>0</v>
      </c>
      <c r="R223" s="232">
        <f>Q223*H223</f>
        <v>0</v>
      </c>
      <c r="S223" s="232">
        <v>0</v>
      </c>
      <c r="T223" s="233">
        <f>S223*H223</f>
        <v>0</v>
      </c>
      <c r="AR223" s="234" t="s">
        <v>122</v>
      </c>
      <c r="AT223" s="234" t="s">
        <v>118</v>
      </c>
      <c r="AU223" s="234" t="s">
        <v>86</v>
      </c>
      <c r="AY223" s="16" t="s">
        <v>116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6" t="s">
        <v>84</v>
      </c>
      <c r="BK223" s="235">
        <f>ROUND(I223*H223,2)</f>
        <v>0</v>
      </c>
      <c r="BL223" s="16" t="s">
        <v>122</v>
      </c>
      <c r="BM223" s="234" t="s">
        <v>265</v>
      </c>
    </row>
    <row r="224" s="13" customFormat="1">
      <c r="B224" s="247"/>
      <c r="C224" s="248"/>
      <c r="D224" s="238" t="s">
        <v>124</v>
      </c>
      <c r="E224" s="249" t="s">
        <v>1</v>
      </c>
      <c r="F224" s="250" t="s">
        <v>266</v>
      </c>
      <c r="G224" s="248"/>
      <c r="H224" s="251">
        <v>2.7000000000000002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124</v>
      </c>
      <c r="AU224" s="257" t="s">
        <v>86</v>
      </c>
      <c r="AV224" s="13" t="s">
        <v>86</v>
      </c>
      <c r="AW224" s="13" t="s">
        <v>31</v>
      </c>
      <c r="AX224" s="13" t="s">
        <v>76</v>
      </c>
      <c r="AY224" s="257" t="s">
        <v>116</v>
      </c>
    </row>
    <row r="225" s="14" customFormat="1">
      <c r="B225" s="258"/>
      <c r="C225" s="259"/>
      <c r="D225" s="238" t="s">
        <v>124</v>
      </c>
      <c r="E225" s="260" t="s">
        <v>1</v>
      </c>
      <c r="F225" s="261" t="s">
        <v>127</v>
      </c>
      <c r="G225" s="259"/>
      <c r="H225" s="262">
        <v>2.7000000000000002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AT225" s="268" t="s">
        <v>124</v>
      </c>
      <c r="AU225" s="268" t="s">
        <v>86</v>
      </c>
      <c r="AV225" s="14" t="s">
        <v>122</v>
      </c>
      <c r="AW225" s="14" t="s">
        <v>31</v>
      </c>
      <c r="AX225" s="14" t="s">
        <v>84</v>
      </c>
      <c r="AY225" s="268" t="s">
        <v>116</v>
      </c>
    </row>
    <row r="226" s="1" customFormat="1" ht="16.5" customHeight="1">
      <c r="B226" s="37"/>
      <c r="C226" s="223" t="s">
        <v>267</v>
      </c>
      <c r="D226" s="223" t="s">
        <v>118</v>
      </c>
      <c r="E226" s="224" t="s">
        <v>268</v>
      </c>
      <c r="F226" s="225" t="s">
        <v>269</v>
      </c>
      <c r="G226" s="226" t="s">
        <v>270</v>
      </c>
      <c r="H226" s="227">
        <v>113.7</v>
      </c>
      <c r="I226" s="228"/>
      <c r="J226" s="229">
        <f>ROUND(I226*H226,2)</f>
        <v>0</v>
      </c>
      <c r="K226" s="225" t="s">
        <v>1</v>
      </c>
      <c r="L226" s="42"/>
      <c r="M226" s="230" t="s">
        <v>1</v>
      </c>
      <c r="N226" s="231" t="s">
        <v>41</v>
      </c>
      <c r="O226" s="85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AR226" s="234" t="s">
        <v>122</v>
      </c>
      <c r="AT226" s="234" t="s">
        <v>118</v>
      </c>
      <c r="AU226" s="234" t="s">
        <v>86</v>
      </c>
      <c r="AY226" s="16" t="s">
        <v>116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6" t="s">
        <v>84</v>
      </c>
      <c r="BK226" s="235">
        <f>ROUND(I226*H226,2)</f>
        <v>0</v>
      </c>
      <c r="BL226" s="16" t="s">
        <v>122</v>
      </c>
      <c r="BM226" s="234" t="s">
        <v>271</v>
      </c>
    </row>
    <row r="227" s="13" customFormat="1">
      <c r="B227" s="247"/>
      <c r="C227" s="248"/>
      <c r="D227" s="238" t="s">
        <v>124</v>
      </c>
      <c r="E227" s="249" t="s">
        <v>1</v>
      </c>
      <c r="F227" s="250" t="s">
        <v>272</v>
      </c>
      <c r="G227" s="248"/>
      <c r="H227" s="251">
        <v>42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124</v>
      </c>
      <c r="AU227" s="257" t="s">
        <v>86</v>
      </c>
      <c r="AV227" s="13" t="s">
        <v>86</v>
      </c>
      <c r="AW227" s="13" t="s">
        <v>31</v>
      </c>
      <c r="AX227" s="13" t="s">
        <v>76</v>
      </c>
      <c r="AY227" s="257" t="s">
        <v>116</v>
      </c>
    </row>
    <row r="228" s="13" customFormat="1">
      <c r="B228" s="247"/>
      <c r="C228" s="248"/>
      <c r="D228" s="238" t="s">
        <v>124</v>
      </c>
      <c r="E228" s="249" t="s">
        <v>1</v>
      </c>
      <c r="F228" s="250" t="s">
        <v>273</v>
      </c>
      <c r="G228" s="248"/>
      <c r="H228" s="251">
        <v>9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AT228" s="257" t="s">
        <v>124</v>
      </c>
      <c r="AU228" s="257" t="s">
        <v>86</v>
      </c>
      <c r="AV228" s="13" t="s">
        <v>86</v>
      </c>
      <c r="AW228" s="13" t="s">
        <v>31</v>
      </c>
      <c r="AX228" s="13" t="s">
        <v>76</v>
      </c>
      <c r="AY228" s="257" t="s">
        <v>116</v>
      </c>
    </row>
    <row r="229" s="13" customFormat="1">
      <c r="B229" s="247"/>
      <c r="C229" s="248"/>
      <c r="D229" s="238" t="s">
        <v>124</v>
      </c>
      <c r="E229" s="249" t="s">
        <v>1</v>
      </c>
      <c r="F229" s="250" t="s">
        <v>274</v>
      </c>
      <c r="G229" s="248"/>
      <c r="H229" s="251">
        <v>62.700000000000003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124</v>
      </c>
      <c r="AU229" s="257" t="s">
        <v>86</v>
      </c>
      <c r="AV229" s="13" t="s">
        <v>86</v>
      </c>
      <c r="AW229" s="13" t="s">
        <v>31</v>
      </c>
      <c r="AX229" s="13" t="s">
        <v>76</v>
      </c>
      <c r="AY229" s="257" t="s">
        <v>116</v>
      </c>
    </row>
    <row r="230" s="14" customFormat="1">
      <c r="B230" s="258"/>
      <c r="C230" s="259"/>
      <c r="D230" s="238" t="s">
        <v>124</v>
      </c>
      <c r="E230" s="260" t="s">
        <v>1</v>
      </c>
      <c r="F230" s="261" t="s">
        <v>127</v>
      </c>
      <c r="G230" s="259"/>
      <c r="H230" s="262">
        <v>113.7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AT230" s="268" t="s">
        <v>124</v>
      </c>
      <c r="AU230" s="268" t="s">
        <v>86</v>
      </c>
      <c r="AV230" s="14" t="s">
        <v>122</v>
      </c>
      <c r="AW230" s="14" t="s">
        <v>31</v>
      </c>
      <c r="AX230" s="14" t="s">
        <v>84</v>
      </c>
      <c r="AY230" s="268" t="s">
        <v>116</v>
      </c>
    </row>
    <row r="231" s="11" customFormat="1" ht="22.8" customHeight="1">
      <c r="B231" s="207"/>
      <c r="C231" s="208"/>
      <c r="D231" s="209" t="s">
        <v>75</v>
      </c>
      <c r="E231" s="221" t="s">
        <v>275</v>
      </c>
      <c r="F231" s="221" t="s">
        <v>276</v>
      </c>
      <c r="G231" s="208"/>
      <c r="H231" s="208"/>
      <c r="I231" s="211"/>
      <c r="J231" s="222">
        <f>BK231</f>
        <v>0</v>
      </c>
      <c r="K231" s="208"/>
      <c r="L231" s="213"/>
      <c r="M231" s="214"/>
      <c r="N231" s="215"/>
      <c r="O231" s="215"/>
      <c r="P231" s="216">
        <f>SUM(P232:P233)</f>
        <v>0</v>
      </c>
      <c r="Q231" s="215"/>
      <c r="R231" s="216">
        <f>SUM(R232:R233)</f>
        <v>0</v>
      </c>
      <c r="S231" s="215"/>
      <c r="T231" s="217">
        <f>SUM(T232:T233)</f>
        <v>0</v>
      </c>
      <c r="AR231" s="218" t="s">
        <v>84</v>
      </c>
      <c r="AT231" s="219" t="s">
        <v>75</v>
      </c>
      <c r="AU231" s="219" t="s">
        <v>84</v>
      </c>
      <c r="AY231" s="218" t="s">
        <v>116</v>
      </c>
      <c r="BK231" s="220">
        <f>SUM(BK232:BK233)</f>
        <v>0</v>
      </c>
    </row>
    <row r="232" s="1" customFormat="1" ht="24" customHeight="1">
      <c r="B232" s="37"/>
      <c r="C232" s="223" t="s">
        <v>277</v>
      </c>
      <c r="D232" s="223" t="s">
        <v>118</v>
      </c>
      <c r="E232" s="224" t="s">
        <v>278</v>
      </c>
      <c r="F232" s="225" t="s">
        <v>279</v>
      </c>
      <c r="G232" s="226" t="s">
        <v>280</v>
      </c>
      <c r="H232" s="227">
        <v>16</v>
      </c>
      <c r="I232" s="228"/>
      <c r="J232" s="229">
        <f>ROUND(I232*H232,2)</f>
        <v>0</v>
      </c>
      <c r="K232" s="225" t="s">
        <v>1</v>
      </c>
      <c r="L232" s="42"/>
      <c r="M232" s="230" t="s">
        <v>1</v>
      </c>
      <c r="N232" s="231" t="s">
        <v>41</v>
      </c>
      <c r="O232" s="85"/>
      <c r="P232" s="232">
        <f>O232*H232</f>
        <v>0</v>
      </c>
      <c r="Q232" s="232">
        <v>0</v>
      </c>
      <c r="R232" s="232">
        <f>Q232*H232</f>
        <v>0</v>
      </c>
      <c r="S232" s="232">
        <v>0</v>
      </c>
      <c r="T232" s="233">
        <f>S232*H232</f>
        <v>0</v>
      </c>
      <c r="AR232" s="234" t="s">
        <v>122</v>
      </c>
      <c r="AT232" s="234" t="s">
        <v>118</v>
      </c>
      <c r="AU232" s="234" t="s">
        <v>86</v>
      </c>
      <c r="AY232" s="16" t="s">
        <v>116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6" t="s">
        <v>84</v>
      </c>
      <c r="BK232" s="235">
        <f>ROUND(I232*H232,2)</f>
        <v>0</v>
      </c>
      <c r="BL232" s="16" t="s">
        <v>122</v>
      </c>
      <c r="BM232" s="234" t="s">
        <v>281</v>
      </c>
    </row>
    <row r="233" s="1" customFormat="1" ht="24" customHeight="1">
      <c r="B233" s="37"/>
      <c r="C233" s="223" t="s">
        <v>282</v>
      </c>
      <c r="D233" s="223" t="s">
        <v>118</v>
      </c>
      <c r="E233" s="224" t="s">
        <v>283</v>
      </c>
      <c r="F233" s="225" t="s">
        <v>284</v>
      </c>
      <c r="G233" s="226" t="s">
        <v>280</v>
      </c>
      <c r="H233" s="227">
        <v>3.6000000000000001</v>
      </c>
      <c r="I233" s="228"/>
      <c r="J233" s="229">
        <f>ROUND(I233*H233,2)</f>
        <v>0</v>
      </c>
      <c r="K233" s="225" t="s">
        <v>1</v>
      </c>
      <c r="L233" s="42"/>
      <c r="M233" s="269" t="s">
        <v>1</v>
      </c>
      <c r="N233" s="270" t="s">
        <v>41</v>
      </c>
      <c r="O233" s="271"/>
      <c r="P233" s="272">
        <f>O233*H233</f>
        <v>0</v>
      </c>
      <c r="Q233" s="272">
        <v>0</v>
      </c>
      <c r="R233" s="272">
        <f>Q233*H233</f>
        <v>0</v>
      </c>
      <c r="S233" s="272">
        <v>0</v>
      </c>
      <c r="T233" s="273">
        <f>S233*H233</f>
        <v>0</v>
      </c>
      <c r="AR233" s="234" t="s">
        <v>122</v>
      </c>
      <c r="AT233" s="234" t="s">
        <v>118</v>
      </c>
      <c r="AU233" s="234" t="s">
        <v>86</v>
      </c>
      <c r="AY233" s="16" t="s">
        <v>116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6" t="s">
        <v>84</v>
      </c>
      <c r="BK233" s="235">
        <f>ROUND(I233*H233,2)</f>
        <v>0</v>
      </c>
      <c r="BL233" s="16" t="s">
        <v>122</v>
      </c>
      <c r="BM233" s="234" t="s">
        <v>285</v>
      </c>
    </row>
    <row r="234" s="1" customFormat="1" ht="6.96" customHeight="1">
      <c r="B234" s="60"/>
      <c r="C234" s="61"/>
      <c r="D234" s="61"/>
      <c r="E234" s="61"/>
      <c r="F234" s="61"/>
      <c r="G234" s="61"/>
      <c r="H234" s="61"/>
      <c r="I234" s="172"/>
      <c r="J234" s="61"/>
      <c r="K234" s="61"/>
      <c r="L234" s="42"/>
    </row>
  </sheetData>
  <sheetProtection sheet="1" autoFilter="0" formatColumns="0" formatRows="0" objects="1" scenarios="1" spinCount="100000" saltValue="3qU/3RxyI1Hnokbg3Z8bY6CvLfULa30nHNn/c74BXpzrfRljTIqS0i8+b3NddWgXlskdiIGYYu7DN1JISIHrMg==" hashValue="1nQ+zjAUYHkk+X8BCpEVBpxugEicTBPf1zTQREbMUDcNv8rbJ9th/5bsItD35LStXbUPV2n/d1gfcv2FviPj7w==" algorithmName="SHA-512" password="CC35"/>
  <autoFilter ref="C118:K2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90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SO 04 SADOVÉ ÚPRAVY - R.s.Mírová osada I.A</v>
      </c>
      <c r="F7" s="136"/>
      <c r="G7" s="136"/>
      <c r="H7" s="136"/>
      <c r="L7" s="19"/>
    </row>
    <row r="8" s="1" customFormat="1" ht="12" customHeight="1">
      <c r="B8" s="42"/>
      <c r="D8" s="136" t="s">
        <v>91</v>
      </c>
      <c r="I8" s="138"/>
      <c r="L8" s="42"/>
    </row>
    <row r="9" s="1" customFormat="1" ht="36.96" customHeight="1">
      <c r="B9" s="42"/>
      <c r="E9" s="139" t="s">
        <v>286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11. 11. 2019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 xml:space="preserve"> 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">
        <v>33</v>
      </c>
      <c r="L23" s="42"/>
    </row>
    <row r="24" s="1" customFormat="1" ht="18" customHeight="1">
      <c r="B24" s="42"/>
      <c r="E24" s="140" t="s">
        <v>34</v>
      </c>
      <c r="I24" s="141" t="s">
        <v>27</v>
      </c>
      <c r="J24" s="140" t="s">
        <v>1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ROUND((SUM(BE122:BE342)),  2)</f>
        <v>0</v>
      </c>
      <c r="I33" s="153">
        <v>0.20999999999999999</v>
      </c>
      <c r="J33" s="152">
        <f>ROUND(((SUM(BE122:BE342))*I33),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ROUND((SUM(BF122:BF342)),  2)</f>
        <v>0</v>
      </c>
      <c r="I34" s="153">
        <v>0.14999999999999999</v>
      </c>
      <c r="J34" s="152">
        <f>ROUND(((SUM(BF122:BF342))*I34),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ROUND((SUM(BG122:BG342)),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ROUND((SUM(BH122:BH342)),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ROUND((SUM(BI122:BI342)),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93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SO 04 SADOVÉ ÚPRAVY - R.s.Mírová osada I.A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91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02 - Vegetační úpravy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Slezská Ostrava</v>
      </c>
      <c r="G89" s="38"/>
      <c r="H89" s="38"/>
      <c r="I89" s="141" t="s">
        <v>22</v>
      </c>
      <c r="J89" s="73" t="str">
        <f>IF(J12="","",J12)</f>
        <v>11. 11. 2019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27.9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>Ing.Magda Cigánková Fialová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94</v>
      </c>
      <c r="D94" s="178"/>
      <c r="E94" s="178"/>
      <c r="F94" s="178"/>
      <c r="G94" s="178"/>
      <c r="H94" s="178"/>
      <c r="I94" s="179"/>
      <c r="J94" s="180" t="s">
        <v>95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96</v>
      </c>
      <c r="D96" s="38"/>
      <c r="E96" s="38"/>
      <c r="F96" s="38"/>
      <c r="G96" s="38"/>
      <c r="H96" s="38"/>
      <c r="I96" s="138"/>
      <c r="J96" s="104">
        <f>J122</f>
        <v>0</v>
      </c>
      <c r="K96" s="38"/>
      <c r="L96" s="42"/>
      <c r="AU96" s="16" t="s">
        <v>97</v>
      </c>
    </row>
    <row r="97" s="8" customFormat="1" ht="24.96" customHeight="1">
      <c r="B97" s="182"/>
      <c r="C97" s="183"/>
      <c r="D97" s="184" t="s">
        <v>98</v>
      </c>
      <c r="E97" s="185"/>
      <c r="F97" s="185"/>
      <c r="G97" s="185"/>
      <c r="H97" s="185"/>
      <c r="I97" s="186"/>
      <c r="J97" s="187">
        <f>J123</f>
        <v>0</v>
      </c>
      <c r="K97" s="183"/>
      <c r="L97" s="188"/>
    </row>
    <row r="98" s="9" customFormat="1" ht="19.92" customHeight="1">
      <c r="B98" s="189"/>
      <c r="C98" s="190"/>
      <c r="D98" s="191" t="s">
        <v>99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</row>
    <row r="99" s="9" customFormat="1" ht="19.92" customHeight="1">
      <c r="B99" s="189"/>
      <c r="C99" s="190"/>
      <c r="D99" s="191" t="s">
        <v>100</v>
      </c>
      <c r="E99" s="192"/>
      <c r="F99" s="192"/>
      <c r="G99" s="192"/>
      <c r="H99" s="192"/>
      <c r="I99" s="193"/>
      <c r="J99" s="194">
        <f>J232</f>
        <v>0</v>
      </c>
      <c r="K99" s="190"/>
      <c r="L99" s="195"/>
    </row>
    <row r="100" s="9" customFormat="1" ht="19.92" customHeight="1">
      <c r="B100" s="189"/>
      <c r="C100" s="190"/>
      <c r="D100" s="191" t="s">
        <v>287</v>
      </c>
      <c r="E100" s="192"/>
      <c r="F100" s="192"/>
      <c r="G100" s="192"/>
      <c r="H100" s="192"/>
      <c r="I100" s="193"/>
      <c r="J100" s="194">
        <f>J235</f>
        <v>0</v>
      </c>
      <c r="K100" s="190"/>
      <c r="L100" s="195"/>
    </row>
    <row r="101" s="9" customFormat="1" ht="19.92" customHeight="1">
      <c r="B101" s="189"/>
      <c r="C101" s="190"/>
      <c r="D101" s="191" t="s">
        <v>288</v>
      </c>
      <c r="E101" s="192"/>
      <c r="F101" s="192"/>
      <c r="G101" s="192"/>
      <c r="H101" s="192"/>
      <c r="I101" s="193"/>
      <c r="J101" s="194">
        <f>J251</f>
        <v>0</v>
      </c>
      <c r="K101" s="190"/>
      <c r="L101" s="195"/>
    </row>
    <row r="102" s="9" customFormat="1" ht="19.92" customHeight="1">
      <c r="B102" s="189"/>
      <c r="C102" s="190"/>
      <c r="D102" s="191" t="s">
        <v>289</v>
      </c>
      <c r="E102" s="192"/>
      <c r="F102" s="192"/>
      <c r="G102" s="192"/>
      <c r="H102" s="192"/>
      <c r="I102" s="193"/>
      <c r="J102" s="194">
        <f>J300</f>
        <v>0</v>
      </c>
      <c r="K102" s="190"/>
      <c r="L102" s="195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2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75"/>
      <c r="J108" s="63"/>
      <c r="K108" s="63"/>
      <c r="L108" s="42"/>
    </row>
    <row r="109" s="1" customFormat="1" ht="24.96" customHeight="1">
      <c r="B109" s="37"/>
      <c r="C109" s="22" t="s">
        <v>101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6.5" customHeight="1">
      <c r="B112" s="37"/>
      <c r="C112" s="38"/>
      <c r="D112" s="38"/>
      <c r="E112" s="176" t="str">
        <f>E7</f>
        <v>SO 04 SADOVÉ ÚPRAVY - R.s.Mírová osada I.A</v>
      </c>
      <c r="F112" s="31"/>
      <c r="G112" s="31"/>
      <c r="H112" s="31"/>
      <c r="I112" s="138"/>
      <c r="J112" s="38"/>
      <c r="K112" s="38"/>
      <c r="L112" s="42"/>
    </row>
    <row r="113" s="1" customFormat="1" ht="12" customHeight="1">
      <c r="B113" s="37"/>
      <c r="C113" s="31" t="s">
        <v>91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02 - Vegetační úpravy</v>
      </c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Slezská Ostrava</v>
      </c>
      <c r="G116" s="38"/>
      <c r="H116" s="38"/>
      <c r="I116" s="141" t="s">
        <v>22</v>
      </c>
      <c r="J116" s="73" t="str">
        <f>IF(J12="","",J12)</f>
        <v>11. 11. 2019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5.15" customHeight="1">
      <c r="B118" s="37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141" t="s">
        <v>30</v>
      </c>
      <c r="J118" s="35" t="str">
        <f>E21</f>
        <v xml:space="preserve"> </v>
      </c>
      <c r="K118" s="38"/>
      <c r="L118" s="42"/>
    </row>
    <row r="119" s="1" customFormat="1" ht="27.9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41" t="s">
        <v>32</v>
      </c>
      <c r="J119" s="35" t="str">
        <f>E24</f>
        <v>Ing.Magda Cigánková Fialová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0" customFormat="1" ht="29.28" customHeight="1">
      <c r="B121" s="196"/>
      <c r="C121" s="197" t="s">
        <v>102</v>
      </c>
      <c r="D121" s="198" t="s">
        <v>61</v>
      </c>
      <c r="E121" s="198" t="s">
        <v>57</v>
      </c>
      <c r="F121" s="198" t="s">
        <v>58</v>
      </c>
      <c r="G121" s="198" t="s">
        <v>103</v>
      </c>
      <c r="H121" s="198" t="s">
        <v>104</v>
      </c>
      <c r="I121" s="199" t="s">
        <v>105</v>
      </c>
      <c r="J121" s="200" t="s">
        <v>95</v>
      </c>
      <c r="K121" s="201" t="s">
        <v>106</v>
      </c>
      <c r="L121" s="202"/>
      <c r="M121" s="94" t="s">
        <v>1</v>
      </c>
      <c r="N121" s="95" t="s">
        <v>40</v>
      </c>
      <c r="O121" s="95" t="s">
        <v>107</v>
      </c>
      <c r="P121" s="95" t="s">
        <v>108</v>
      </c>
      <c r="Q121" s="95" t="s">
        <v>109</v>
      </c>
      <c r="R121" s="95" t="s">
        <v>110</v>
      </c>
      <c r="S121" s="95" t="s">
        <v>111</v>
      </c>
      <c r="T121" s="96" t="s">
        <v>112</v>
      </c>
    </row>
    <row r="122" s="1" customFormat="1" ht="22.8" customHeight="1">
      <c r="B122" s="37"/>
      <c r="C122" s="101" t="s">
        <v>113</v>
      </c>
      <c r="D122" s="38"/>
      <c r="E122" s="38"/>
      <c r="F122" s="38"/>
      <c r="G122" s="38"/>
      <c r="H122" s="38"/>
      <c r="I122" s="138"/>
      <c r="J122" s="203">
        <f>BK122</f>
        <v>0</v>
      </c>
      <c r="K122" s="38"/>
      <c r="L122" s="42"/>
      <c r="M122" s="97"/>
      <c r="N122" s="98"/>
      <c r="O122" s="98"/>
      <c r="P122" s="204">
        <f>P123</f>
        <v>0</v>
      </c>
      <c r="Q122" s="98"/>
      <c r="R122" s="204">
        <f>R123</f>
        <v>16.168935999999999</v>
      </c>
      <c r="S122" s="98"/>
      <c r="T122" s="205">
        <f>T123</f>
        <v>0</v>
      </c>
      <c r="AT122" s="16" t="s">
        <v>75</v>
      </c>
      <c r="AU122" s="16" t="s">
        <v>97</v>
      </c>
      <c r="BK122" s="206">
        <f>BK123</f>
        <v>0</v>
      </c>
    </row>
    <row r="123" s="11" customFormat="1" ht="25.92" customHeight="1">
      <c r="B123" s="207"/>
      <c r="C123" s="208"/>
      <c r="D123" s="209" t="s">
        <v>75</v>
      </c>
      <c r="E123" s="210" t="s">
        <v>114</v>
      </c>
      <c r="F123" s="210" t="s">
        <v>115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P124+P232+P235+P251+P300</f>
        <v>0</v>
      </c>
      <c r="Q123" s="215"/>
      <c r="R123" s="216">
        <f>R124+R232+R235+R251+R300</f>
        <v>16.168935999999999</v>
      </c>
      <c r="S123" s="215"/>
      <c r="T123" s="217">
        <f>T124+T232+T235+T251+T300</f>
        <v>0</v>
      </c>
      <c r="AR123" s="218" t="s">
        <v>84</v>
      </c>
      <c r="AT123" s="219" t="s">
        <v>75</v>
      </c>
      <c r="AU123" s="219" t="s">
        <v>76</v>
      </c>
      <c r="AY123" s="218" t="s">
        <v>116</v>
      </c>
      <c r="BK123" s="220">
        <f>BK124+BK232+BK235+BK251+BK300</f>
        <v>0</v>
      </c>
    </row>
    <row r="124" s="11" customFormat="1" ht="22.8" customHeight="1">
      <c r="B124" s="207"/>
      <c r="C124" s="208"/>
      <c r="D124" s="209" t="s">
        <v>75</v>
      </c>
      <c r="E124" s="221" t="s">
        <v>84</v>
      </c>
      <c r="F124" s="221" t="s">
        <v>117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SUM(P125:P231)</f>
        <v>0</v>
      </c>
      <c r="Q124" s="215"/>
      <c r="R124" s="216">
        <f>SUM(R125:R231)</f>
        <v>0.0012600000000000001</v>
      </c>
      <c r="S124" s="215"/>
      <c r="T124" s="217">
        <f>SUM(T125:T231)</f>
        <v>0</v>
      </c>
      <c r="AR124" s="218" t="s">
        <v>84</v>
      </c>
      <c r="AT124" s="219" t="s">
        <v>75</v>
      </c>
      <c r="AU124" s="219" t="s">
        <v>84</v>
      </c>
      <c r="AY124" s="218" t="s">
        <v>116</v>
      </c>
      <c r="BK124" s="220">
        <f>SUM(BK125:BK231)</f>
        <v>0</v>
      </c>
    </row>
    <row r="125" s="1" customFormat="1" ht="24" customHeight="1">
      <c r="B125" s="37"/>
      <c r="C125" s="223" t="s">
        <v>84</v>
      </c>
      <c r="D125" s="223" t="s">
        <v>118</v>
      </c>
      <c r="E125" s="224" t="s">
        <v>290</v>
      </c>
      <c r="F125" s="225" t="s">
        <v>291</v>
      </c>
      <c r="G125" s="226" t="s">
        <v>121</v>
      </c>
      <c r="H125" s="227">
        <v>1968</v>
      </c>
      <c r="I125" s="228"/>
      <c r="J125" s="229">
        <f>ROUND(I125*H125,2)</f>
        <v>0</v>
      </c>
      <c r="K125" s="225" t="s">
        <v>1</v>
      </c>
      <c r="L125" s="42"/>
      <c r="M125" s="230" t="s">
        <v>1</v>
      </c>
      <c r="N125" s="231" t="s">
        <v>41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122</v>
      </c>
      <c r="AT125" s="234" t="s">
        <v>118</v>
      </c>
      <c r="AU125" s="234" t="s">
        <v>86</v>
      </c>
      <c r="AY125" s="16" t="s">
        <v>116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84</v>
      </c>
      <c r="BK125" s="235">
        <f>ROUND(I125*H125,2)</f>
        <v>0</v>
      </c>
      <c r="BL125" s="16" t="s">
        <v>122</v>
      </c>
      <c r="BM125" s="234" t="s">
        <v>292</v>
      </c>
    </row>
    <row r="126" s="13" customFormat="1">
      <c r="B126" s="247"/>
      <c r="C126" s="248"/>
      <c r="D126" s="238" t="s">
        <v>124</v>
      </c>
      <c r="E126" s="249" t="s">
        <v>1</v>
      </c>
      <c r="F126" s="250" t="s">
        <v>293</v>
      </c>
      <c r="G126" s="248"/>
      <c r="H126" s="251">
        <v>1968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124</v>
      </c>
      <c r="AU126" s="257" t="s">
        <v>86</v>
      </c>
      <c r="AV126" s="13" t="s">
        <v>86</v>
      </c>
      <c r="AW126" s="13" t="s">
        <v>31</v>
      </c>
      <c r="AX126" s="13" t="s">
        <v>76</v>
      </c>
      <c r="AY126" s="257" t="s">
        <v>116</v>
      </c>
    </row>
    <row r="127" s="14" customFormat="1">
      <c r="B127" s="258"/>
      <c r="C127" s="259"/>
      <c r="D127" s="238" t="s">
        <v>124</v>
      </c>
      <c r="E127" s="260" t="s">
        <v>1</v>
      </c>
      <c r="F127" s="261" t="s">
        <v>127</v>
      </c>
      <c r="G127" s="259"/>
      <c r="H127" s="262">
        <v>1968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124</v>
      </c>
      <c r="AU127" s="268" t="s">
        <v>86</v>
      </c>
      <c r="AV127" s="14" t="s">
        <v>122</v>
      </c>
      <c r="AW127" s="14" t="s">
        <v>31</v>
      </c>
      <c r="AX127" s="14" t="s">
        <v>84</v>
      </c>
      <c r="AY127" s="268" t="s">
        <v>116</v>
      </c>
    </row>
    <row r="128" s="1" customFormat="1" ht="24" customHeight="1">
      <c r="B128" s="37"/>
      <c r="C128" s="223" t="s">
        <v>86</v>
      </c>
      <c r="D128" s="223" t="s">
        <v>118</v>
      </c>
      <c r="E128" s="224" t="s">
        <v>294</v>
      </c>
      <c r="F128" s="225" t="s">
        <v>295</v>
      </c>
      <c r="G128" s="226" t="s">
        <v>121</v>
      </c>
      <c r="H128" s="227">
        <v>1968</v>
      </c>
      <c r="I128" s="228"/>
      <c r="J128" s="229">
        <f>ROUND(I128*H128,2)</f>
        <v>0</v>
      </c>
      <c r="K128" s="225" t="s">
        <v>1</v>
      </c>
      <c r="L128" s="42"/>
      <c r="M128" s="230" t="s">
        <v>1</v>
      </c>
      <c r="N128" s="231" t="s">
        <v>41</v>
      </c>
      <c r="O128" s="85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AR128" s="234" t="s">
        <v>122</v>
      </c>
      <c r="AT128" s="234" t="s">
        <v>118</v>
      </c>
      <c r="AU128" s="234" t="s">
        <v>86</v>
      </c>
      <c r="AY128" s="16" t="s">
        <v>116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84</v>
      </c>
      <c r="BK128" s="235">
        <f>ROUND(I128*H128,2)</f>
        <v>0</v>
      </c>
      <c r="BL128" s="16" t="s">
        <v>122</v>
      </c>
      <c r="BM128" s="234" t="s">
        <v>296</v>
      </c>
    </row>
    <row r="129" s="13" customFormat="1">
      <c r="B129" s="247"/>
      <c r="C129" s="248"/>
      <c r="D129" s="238" t="s">
        <v>124</v>
      </c>
      <c r="E129" s="249" t="s">
        <v>1</v>
      </c>
      <c r="F129" s="250" t="s">
        <v>297</v>
      </c>
      <c r="G129" s="248"/>
      <c r="H129" s="251">
        <v>1968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124</v>
      </c>
      <c r="AU129" s="257" t="s">
        <v>86</v>
      </c>
      <c r="AV129" s="13" t="s">
        <v>86</v>
      </c>
      <c r="AW129" s="13" t="s">
        <v>31</v>
      </c>
      <c r="AX129" s="13" t="s">
        <v>76</v>
      </c>
      <c r="AY129" s="257" t="s">
        <v>116</v>
      </c>
    </row>
    <row r="130" s="14" customFormat="1">
      <c r="B130" s="258"/>
      <c r="C130" s="259"/>
      <c r="D130" s="238" t="s">
        <v>124</v>
      </c>
      <c r="E130" s="260" t="s">
        <v>1</v>
      </c>
      <c r="F130" s="261" t="s">
        <v>127</v>
      </c>
      <c r="G130" s="259"/>
      <c r="H130" s="262">
        <v>1968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AT130" s="268" t="s">
        <v>124</v>
      </c>
      <c r="AU130" s="268" t="s">
        <v>86</v>
      </c>
      <c r="AV130" s="14" t="s">
        <v>122</v>
      </c>
      <c r="AW130" s="14" t="s">
        <v>31</v>
      </c>
      <c r="AX130" s="14" t="s">
        <v>84</v>
      </c>
      <c r="AY130" s="268" t="s">
        <v>116</v>
      </c>
    </row>
    <row r="131" s="1" customFormat="1" ht="24" customHeight="1">
      <c r="B131" s="37"/>
      <c r="C131" s="223" t="s">
        <v>134</v>
      </c>
      <c r="D131" s="223" t="s">
        <v>118</v>
      </c>
      <c r="E131" s="224" t="s">
        <v>298</v>
      </c>
      <c r="F131" s="225" t="s">
        <v>299</v>
      </c>
      <c r="G131" s="226" t="s">
        <v>121</v>
      </c>
      <c r="H131" s="227">
        <v>128</v>
      </c>
      <c r="I131" s="228"/>
      <c r="J131" s="229">
        <f>ROUND(I131*H131,2)</f>
        <v>0</v>
      </c>
      <c r="K131" s="225" t="s">
        <v>1</v>
      </c>
      <c r="L131" s="42"/>
      <c r="M131" s="230" t="s">
        <v>1</v>
      </c>
      <c r="N131" s="231" t="s">
        <v>41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122</v>
      </c>
      <c r="AT131" s="234" t="s">
        <v>118</v>
      </c>
      <c r="AU131" s="234" t="s">
        <v>86</v>
      </c>
      <c r="AY131" s="16" t="s">
        <v>116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84</v>
      </c>
      <c r="BK131" s="235">
        <f>ROUND(I131*H131,2)</f>
        <v>0</v>
      </c>
      <c r="BL131" s="16" t="s">
        <v>122</v>
      </c>
      <c r="BM131" s="234" t="s">
        <v>300</v>
      </c>
    </row>
    <row r="132" s="13" customFormat="1">
      <c r="B132" s="247"/>
      <c r="C132" s="248"/>
      <c r="D132" s="238" t="s">
        <v>124</v>
      </c>
      <c r="E132" s="249" t="s">
        <v>1</v>
      </c>
      <c r="F132" s="250" t="s">
        <v>301</v>
      </c>
      <c r="G132" s="248"/>
      <c r="H132" s="251">
        <v>128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124</v>
      </c>
      <c r="AU132" s="257" t="s">
        <v>86</v>
      </c>
      <c r="AV132" s="13" t="s">
        <v>86</v>
      </c>
      <c r="AW132" s="13" t="s">
        <v>31</v>
      </c>
      <c r="AX132" s="13" t="s">
        <v>76</v>
      </c>
      <c r="AY132" s="257" t="s">
        <v>116</v>
      </c>
    </row>
    <row r="133" s="14" customFormat="1">
      <c r="B133" s="258"/>
      <c r="C133" s="259"/>
      <c r="D133" s="238" t="s">
        <v>124</v>
      </c>
      <c r="E133" s="260" t="s">
        <v>1</v>
      </c>
      <c r="F133" s="261" t="s">
        <v>127</v>
      </c>
      <c r="G133" s="259"/>
      <c r="H133" s="262">
        <v>128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AT133" s="268" t="s">
        <v>124</v>
      </c>
      <c r="AU133" s="268" t="s">
        <v>86</v>
      </c>
      <c r="AV133" s="14" t="s">
        <v>122</v>
      </c>
      <c r="AW133" s="14" t="s">
        <v>31</v>
      </c>
      <c r="AX133" s="14" t="s">
        <v>84</v>
      </c>
      <c r="AY133" s="268" t="s">
        <v>116</v>
      </c>
    </row>
    <row r="134" s="1" customFormat="1" ht="24" customHeight="1">
      <c r="B134" s="37"/>
      <c r="C134" s="223" t="s">
        <v>122</v>
      </c>
      <c r="D134" s="223" t="s">
        <v>118</v>
      </c>
      <c r="E134" s="224" t="s">
        <v>302</v>
      </c>
      <c r="F134" s="225" t="s">
        <v>303</v>
      </c>
      <c r="G134" s="226" t="s">
        <v>121</v>
      </c>
      <c r="H134" s="227">
        <v>1840</v>
      </c>
      <c r="I134" s="228"/>
      <c r="J134" s="229">
        <f>ROUND(I134*H134,2)</f>
        <v>0</v>
      </c>
      <c r="K134" s="225" t="s">
        <v>1</v>
      </c>
      <c r="L134" s="42"/>
      <c r="M134" s="230" t="s">
        <v>1</v>
      </c>
      <c r="N134" s="231" t="s">
        <v>41</v>
      </c>
      <c r="O134" s="85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122</v>
      </c>
      <c r="AT134" s="234" t="s">
        <v>118</v>
      </c>
      <c r="AU134" s="234" t="s">
        <v>86</v>
      </c>
      <c r="AY134" s="16" t="s">
        <v>116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84</v>
      </c>
      <c r="BK134" s="235">
        <f>ROUND(I134*H134,2)</f>
        <v>0</v>
      </c>
      <c r="BL134" s="16" t="s">
        <v>122</v>
      </c>
      <c r="BM134" s="234" t="s">
        <v>304</v>
      </c>
    </row>
    <row r="135" s="13" customFormat="1">
      <c r="B135" s="247"/>
      <c r="C135" s="248"/>
      <c r="D135" s="238" t="s">
        <v>124</v>
      </c>
      <c r="E135" s="249" t="s">
        <v>1</v>
      </c>
      <c r="F135" s="250" t="s">
        <v>305</v>
      </c>
      <c r="G135" s="248"/>
      <c r="H135" s="251">
        <v>1840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124</v>
      </c>
      <c r="AU135" s="257" t="s">
        <v>86</v>
      </c>
      <c r="AV135" s="13" t="s">
        <v>86</v>
      </c>
      <c r="AW135" s="13" t="s">
        <v>31</v>
      </c>
      <c r="AX135" s="13" t="s">
        <v>76</v>
      </c>
      <c r="AY135" s="257" t="s">
        <v>116</v>
      </c>
    </row>
    <row r="136" s="14" customFormat="1">
      <c r="B136" s="258"/>
      <c r="C136" s="259"/>
      <c r="D136" s="238" t="s">
        <v>124</v>
      </c>
      <c r="E136" s="260" t="s">
        <v>1</v>
      </c>
      <c r="F136" s="261" t="s">
        <v>127</v>
      </c>
      <c r="G136" s="259"/>
      <c r="H136" s="262">
        <v>1840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124</v>
      </c>
      <c r="AU136" s="268" t="s">
        <v>86</v>
      </c>
      <c r="AV136" s="14" t="s">
        <v>122</v>
      </c>
      <c r="AW136" s="14" t="s">
        <v>31</v>
      </c>
      <c r="AX136" s="14" t="s">
        <v>84</v>
      </c>
      <c r="AY136" s="268" t="s">
        <v>116</v>
      </c>
    </row>
    <row r="137" s="1" customFormat="1" ht="24" customHeight="1">
      <c r="B137" s="37"/>
      <c r="C137" s="223" t="s">
        <v>145</v>
      </c>
      <c r="D137" s="223" t="s">
        <v>118</v>
      </c>
      <c r="E137" s="224" t="s">
        <v>306</v>
      </c>
      <c r="F137" s="225" t="s">
        <v>307</v>
      </c>
      <c r="G137" s="226" t="s">
        <v>130</v>
      </c>
      <c r="H137" s="227">
        <v>506</v>
      </c>
      <c r="I137" s="228"/>
      <c r="J137" s="229">
        <f>ROUND(I137*H137,2)</f>
        <v>0</v>
      </c>
      <c r="K137" s="225" t="s">
        <v>1</v>
      </c>
      <c r="L137" s="42"/>
      <c r="M137" s="230" t="s">
        <v>1</v>
      </c>
      <c r="N137" s="231" t="s">
        <v>41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122</v>
      </c>
      <c r="AT137" s="234" t="s">
        <v>118</v>
      </c>
      <c r="AU137" s="234" t="s">
        <v>86</v>
      </c>
      <c r="AY137" s="16" t="s">
        <v>116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84</v>
      </c>
      <c r="BK137" s="235">
        <f>ROUND(I137*H137,2)</f>
        <v>0</v>
      </c>
      <c r="BL137" s="16" t="s">
        <v>122</v>
      </c>
      <c r="BM137" s="234" t="s">
        <v>308</v>
      </c>
    </row>
    <row r="138" s="13" customFormat="1">
      <c r="B138" s="247"/>
      <c r="C138" s="248"/>
      <c r="D138" s="238" t="s">
        <v>124</v>
      </c>
      <c r="E138" s="249" t="s">
        <v>1</v>
      </c>
      <c r="F138" s="250" t="s">
        <v>309</v>
      </c>
      <c r="G138" s="248"/>
      <c r="H138" s="251">
        <v>506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124</v>
      </c>
      <c r="AU138" s="257" t="s">
        <v>86</v>
      </c>
      <c r="AV138" s="13" t="s">
        <v>86</v>
      </c>
      <c r="AW138" s="13" t="s">
        <v>31</v>
      </c>
      <c r="AX138" s="13" t="s">
        <v>76</v>
      </c>
      <c r="AY138" s="257" t="s">
        <v>116</v>
      </c>
    </row>
    <row r="139" s="14" customFormat="1">
      <c r="B139" s="258"/>
      <c r="C139" s="259"/>
      <c r="D139" s="238" t="s">
        <v>124</v>
      </c>
      <c r="E139" s="260" t="s">
        <v>1</v>
      </c>
      <c r="F139" s="261" t="s">
        <v>127</v>
      </c>
      <c r="G139" s="259"/>
      <c r="H139" s="262">
        <v>506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124</v>
      </c>
      <c r="AU139" s="268" t="s">
        <v>86</v>
      </c>
      <c r="AV139" s="14" t="s">
        <v>122</v>
      </c>
      <c r="AW139" s="14" t="s">
        <v>31</v>
      </c>
      <c r="AX139" s="14" t="s">
        <v>84</v>
      </c>
      <c r="AY139" s="268" t="s">
        <v>116</v>
      </c>
    </row>
    <row r="140" s="1" customFormat="1" ht="24" customHeight="1">
      <c r="B140" s="37"/>
      <c r="C140" s="223" t="s">
        <v>150</v>
      </c>
      <c r="D140" s="223" t="s">
        <v>118</v>
      </c>
      <c r="E140" s="224" t="s">
        <v>310</v>
      </c>
      <c r="F140" s="225" t="s">
        <v>311</v>
      </c>
      <c r="G140" s="226" t="s">
        <v>130</v>
      </c>
      <c r="H140" s="227">
        <v>6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41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122</v>
      </c>
      <c r="AT140" s="234" t="s">
        <v>118</v>
      </c>
      <c r="AU140" s="234" t="s">
        <v>86</v>
      </c>
      <c r="AY140" s="16" t="s">
        <v>116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84</v>
      </c>
      <c r="BK140" s="235">
        <f>ROUND(I140*H140,2)</f>
        <v>0</v>
      </c>
      <c r="BL140" s="16" t="s">
        <v>122</v>
      </c>
      <c r="BM140" s="234" t="s">
        <v>312</v>
      </c>
    </row>
    <row r="141" s="13" customFormat="1">
      <c r="B141" s="247"/>
      <c r="C141" s="248"/>
      <c r="D141" s="238" t="s">
        <v>124</v>
      </c>
      <c r="E141" s="249" t="s">
        <v>1</v>
      </c>
      <c r="F141" s="250" t="s">
        <v>313</v>
      </c>
      <c r="G141" s="248"/>
      <c r="H141" s="251">
        <v>6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124</v>
      </c>
      <c r="AU141" s="257" t="s">
        <v>86</v>
      </c>
      <c r="AV141" s="13" t="s">
        <v>86</v>
      </c>
      <c r="AW141" s="13" t="s">
        <v>31</v>
      </c>
      <c r="AX141" s="13" t="s">
        <v>76</v>
      </c>
      <c r="AY141" s="257" t="s">
        <v>116</v>
      </c>
    </row>
    <row r="142" s="14" customFormat="1">
      <c r="B142" s="258"/>
      <c r="C142" s="259"/>
      <c r="D142" s="238" t="s">
        <v>124</v>
      </c>
      <c r="E142" s="260" t="s">
        <v>1</v>
      </c>
      <c r="F142" s="261" t="s">
        <v>127</v>
      </c>
      <c r="G142" s="259"/>
      <c r="H142" s="262">
        <v>6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AT142" s="268" t="s">
        <v>124</v>
      </c>
      <c r="AU142" s="268" t="s">
        <v>86</v>
      </c>
      <c r="AV142" s="14" t="s">
        <v>122</v>
      </c>
      <c r="AW142" s="14" t="s">
        <v>31</v>
      </c>
      <c r="AX142" s="14" t="s">
        <v>84</v>
      </c>
      <c r="AY142" s="268" t="s">
        <v>116</v>
      </c>
    </row>
    <row r="143" s="1" customFormat="1" ht="24" customHeight="1">
      <c r="B143" s="37"/>
      <c r="C143" s="223" t="s">
        <v>156</v>
      </c>
      <c r="D143" s="223" t="s">
        <v>118</v>
      </c>
      <c r="E143" s="224" t="s">
        <v>314</v>
      </c>
      <c r="F143" s="225" t="s">
        <v>315</v>
      </c>
      <c r="G143" s="226" t="s">
        <v>130</v>
      </c>
      <c r="H143" s="227">
        <v>16</v>
      </c>
      <c r="I143" s="228"/>
      <c r="J143" s="229">
        <f>ROUND(I143*H143,2)</f>
        <v>0</v>
      </c>
      <c r="K143" s="225" t="s">
        <v>1</v>
      </c>
      <c r="L143" s="42"/>
      <c r="M143" s="230" t="s">
        <v>1</v>
      </c>
      <c r="N143" s="231" t="s">
        <v>41</v>
      </c>
      <c r="O143" s="85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AR143" s="234" t="s">
        <v>122</v>
      </c>
      <c r="AT143" s="234" t="s">
        <v>118</v>
      </c>
      <c r="AU143" s="234" t="s">
        <v>86</v>
      </c>
      <c r="AY143" s="16" t="s">
        <v>116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84</v>
      </c>
      <c r="BK143" s="235">
        <f>ROUND(I143*H143,2)</f>
        <v>0</v>
      </c>
      <c r="BL143" s="16" t="s">
        <v>122</v>
      </c>
      <c r="BM143" s="234" t="s">
        <v>316</v>
      </c>
    </row>
    <row r="144" s="13" customFormat="1">
      <c r="B144" s="247"/>
      <c r="C144" s="248"/>
      <c r="D144" s="238" t="s">
        <v>124</v>
      </c>
      <c r="E144" s="249" t="s">
        <v>1</v>
      </c>
      <c r="F144" s="250" t="s">
        <v>317</v>
      </c>
      <c r="G144" s="248"/>
      <c r="H144" s="251">
        <v>12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124</v>
      </c>
      <c r="AU144" s="257" t="s">
        <v>86</v>
      </c>
      <c r="AV144" s="13" t="s">
        <v>86</v>
      </c>
      <c r="AW144" s="13" t="s">
        <v>31</v>
      </c>
      <c r="AX144" s="13" t="s">
        <v>76</v>
      </c>
      <c r="AY144" s="257" t="s">
        <v>116</v>
      </c>
    </row>
    <row r="145" s="13" customFormat="1">
      <c r="B145" s="247"/>
      <c r="C145" s="248"/>
      <c r="D145" s="238" t="s">
        <v>124</v>
      </c>
      <c r="E145" s="249" t="s">
        <v>1</v>
      </c>
      <c r="F145" s="250" t="s">
        <v>205</v>
      </c>
      <c r="G145" s="248"/>
      <c r="H145" s="251">
        <v>4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124</v>
      </c>
      <c r="AU145" s="257" t="s">
        <v>86</v>
      </c>
      <c r="AV145" s="13" t="s">
        <v>86</v>
      </c>
      <c r="AW145" s="13" t="s">
        <v>31</v>
      </c>
      <c r="AX145" s="13" t="s">
        <v>76</v>
      </c>
      <c r="AY145" s="257" t="s">
        <v>116</v>
      </c>
    </row>
    <row r="146" s="14" customFormat="1">
      <c r="B146" s="258"/>
      <c r="C146" s="259"/>
      <c r="D146" s="238" t="s">
        <v>124</v>
      </c>
      <c r="E146" s="260" t="s">
        <v>1</v>
      </c>
      <c r="F146" s="261" t="s">
        <v>127</v>
      </c>
      <c r="G146" s="259"/>
      <c r="H146" s="262">
        <v>16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AT146" s="268" t="s">
        <v>124</v>
      </c>
      <c r="AU146" s="268" t="s">
        <v>86</v>
      </c>
      <c r="AV146" s="14" t="s">
        <v>122</v>
      </c>
      <c r="AW146" s="14" t="s">
        <v>31</v>
      </c>
      <c r="AX146" s="14" t="s">
        <v>84</v>
      </c>
      <c r="AY146" s="268" t="s">
        <v>116</v>
      </c>
    </row>
    <row r="147" s="1" customFormat="1" ht="24" customHeight="1">
      <c r="B147" s="37"/>
      <c r="C147" s="223" t="s">
        <v>161</v>
      </c>
      <c r="D147" s="223" t="s">
        <v>118</v>
      </c>
      <c r="E147" s="224" t="s">
        <v>318</v>
      </c>
      <c r="F147" s="225" t="s">
        <v>319</v>
      </c>
      <c r="G147" s="226" t="s">
        <v>130</v>
      </c>
      <c r="H147" s="227">
        <v>260</v>
      </c>
      <c r="I147" s="228"/>
      <c r="J147" s="229">
        <f>ROUND(I147*H147,2)</f>
        <v>0</v>
      </c>
      <c r="K147" s="225" t="s">
        <v>1</v>
      </c>
      <c r="L147" s="42"/>
      <c r="M147" s="230" t="s">
        <v>1</v>
      </c>
      <c r="N147" s="231" t="s">
        <v>41</v>
      </c>
      <c r="O147" s="85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AR147" s="234" t="s">
        <v>122</v>
      </c>
      <c r="AT147" s="234" t="s">
        <v>118</v>
      </c>
      <c r="AU147" s="234" t="s">
        <v>86</v>
      </c>
      <c r="AY147" s="16" t="s">
        <v>116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84</v>
      </c>
      <c r="BK147" s="235">
        <f>ROUND(I147*H147,2)</f>
        <v>0</v>
      </c>
      <c r="BL147" s="16" t="s">
        <v>122</v>
      </c>
      <c r="BM147" s="234" t="s">
        <v>320</v>
      </c>
    </row>
    <row r="148" s="12" customFormat="1">
      <c r="B148" s="236"/>
      <c r="C148" s="237"/>
      <c r="D148" s="238" t="s">
        <v>124</v>
      </c>
      <c r="E148" s="239" t="s">
        <v>1</v>
      </c>
      <c r="F148" s="240" t="s">
        <v>321</v>
      </c>
      <c r="G148" s="237"/>
      <c r="H148" s="239" t="s">
        <v>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124</v>
      </c>
      <c r="AU148" s="246" t="s">
        <v>86</v>
      </c>
      <c r="AV148" s="12" t="s">
        <v>84</v>
      </c>
      <c r="AW148" s="12" t="s">
        <v>31</v>
      </c>
      <c r="AX148" s="12" t="s">
        <v>76</v>
      </c>
      <c r="AY148" s="246" t="s">
        <v>116</v>
      </c>
    </row>
    <row r="149" s="13" customFormat="1">
      <c r="B149" s="247"/>
      <c r="C149" s="248"/>
      <c r="D149" s="238" t="s">
        <v>124</v>
      </c>
      <c r="E149" s="249" t="s">
        <v>1</v>
      </c>
      <c r="F149" s="250" t="s">
        <v>322</v>
      </c>
      <c r="G149" s="248"/>
      <c r="H149" s="251">
        <v>142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AT149" s="257" t="s">
        <v>124</v>
      </c>
      <c r="AU149" s="257" t="s">
        <v>86</v>
      </c>
      <c r="AV149" s="13" t="s">
        <v>86</v>
      </c>
      <c r="AW149" s="13" t="s">
        <v>31</v>
      </c>
      <c r="AX149" s="13" t="s">
        <v>76</v>
      </c>
      <c r="AY149" s="257" t="s">
        <v>116</v>
      </c>
    </row>
    <row r="150" s="13" customFormat="1">
      <c r="B150" s="247"/>
      <c r="C150" s="248"/>
      <c r="D150" s="238" t="s">
        <v>124</v>
      </c>
      <c r="E150" s="249" t="s">
        <v>1</v>
      </c>
      <c r="F150" s="250" t="s">
        <v>323</v>
      </c>
      <c r="G150" s="248"/>
      <c r="H150" s="251">
        <v>118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124</v>
      </c>
      <c r="AU150" s="257" t="s">
        <v>86</v>
      </c>
      <c r="AV150" s="13" t="s">
        <v>86</v>
      </c>
      <c r="AW150" s="13" t="s">
        <v>31</v>
      </c>
      <c r="AX150" s="13" t="s">
        <v>76</v>
      </c>
      <c r="AY150" s="257" t="s">
        <v>116</v>
      </c>
    </row>
    <row r="151" s="14" customFormat="1">
      <c r="B151" s="258"/>
      <c r="C151" s="259"/>
      <c r="D151" s="238" t="s">
        <v>124</v>
      </c>
      <c r="E151" s="260" t="s">
        <v>1</v>
      </c>
      <c r="F151" s="261" t="s">
        <v>127</v>
      </c>
      <c r="G151" s="259"/>
      <c r="H151" s="262">
        <v>260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124</v>
      </c>
      <c r="AU151" s="268" t="s">
        <v>86</v>
      </c>
      <c r="AV151" s="14" t="s">
        <v>122</v>
      </c>
      <c r="AW151" s="14" t="s">
        <v>31</v>
      </c>
      <c r="AX151" s="14" t="s">
        <v>84</v>
      </c>
      <c r="AY151" s="268" t="s">
        <v>116</v>
      </c>
    </row>
    <row r="152" s="1" customFormat="1" ht="16.5" customHeight="1">
      <c r="B152" s="37"/>
      <c r="C152" s="223" t="s">
        <v>167</v>
      </c>
      <c r="D152" s="223" t="s">
        <v>118</v>
      </c>
      <c r="E152" s="224" t="s">
        <v>324</v>
      </c>
      <c r="F152" s="225" t="s">
        <v>325</v>
      </c>
      <c r="G152" s="226" t="s">
        <v>121</v>
      </c>
      <c r="H152" s="227">
        <v>128</v>
      </c>
      <c r="I152" s="228"/>
      <c r="J152" s="229">
        <f>ROUND(I152*H152,2)</f>
        <v>0</v>
      </c>
      <c r="K152" s="225" t="s">
        <v>1</v>
      </c>
      <c r="L152" s="42"/>
      <c r="M152" s="230" t="s">
        <v>1</v>
      </c>
      <c r="N152" s="231" t="s">
        <v>41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122</v>
      </c>
      <c r="AT152" s="234" t="s">
        <v>118</v>
      </c>
      <c r="AU152" s="234" t="s">
        <v>86</v>
      </c>
      <c r="AY152" s="16" t="s">
        <v>116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84</v>
      </c>
      <c r="BK152" s="235">
        <f>ROUND(I152*H152,2)</f>
        <v>0</v>
      </c>
      <c r="BL152" s="16" t="s">
        <v>122</v>
      </c>
      <c r="BM152" s="234" t="s">
        <v>326</v>
      </c>
    </row>
    <row r="153" s="13" customFormat="1">
      <c r="B153" s="247"/>
      <c r="C153" s="248"/>
      <c r="D153" s="238" t="s">
        <v>124</v>
      </c>
      <c r="E153" s="249" t="s">
        <v>1</v>
      </c>
      <c r="F153" s="250" t="s">
        <v>301</v>
      </c>
      <c r="G153" s="248"/>
      <c r="H153" s="251">
        <v>128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AT153" s="257" t="s">
        <v>124</v>
      </c>
      <c r="AU153" s="257" t="s">
        <v>86</v>
      </c>
      <c r="AV153" s="13" t="s">
        <v>86</v>
      </c>
      <c r="AW153" s="13" t="s">
        <v>31</v>
      </c>
      <c r="AX153" s="13" t="s">
        <v>76</v>
      </c>
      <c r="AY153" s="257" t="s">
        <v>116</v>
      </c>
    </row>
    <row r="154" s="14" customFormat="1">
      <c r="B154" s="258"/>
      <c r="C154" s="259"/>
      <c r="D154" s="238" t="s">
        <v>124</v>
      </c>
      <c r="E154" s="260" t="s">
        <v>1</v>
      </c>
      <c r="F154" s="261" t="s">
        <v>127</v>
      </c>
      <c r="G154" s="259"/>
      <c r="H154" s="262">
        <v>128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124</v>
      </c>
      <c r="AU154" s="268" t="s">
        <v>86</v>
      </c>
      <c r="AV154" s="14" t="s">
        <v>122</v>
      </c>
      <c r="AW154" s="14" t="s">
        <v>31</v>
      </c>
      <c r="AX154" s="14" t="s">
        <v>84</v>
      </c>
      <c r="AY154" s="268" t="s">
        <v>116</v>
      </c>
    </row>
    <row r="155" s="1" customFormat="1" ht="16.5" customHeight="1">
      <c r="B155" s="37"/>
      <c r="C155" s="223" t="s">
        <v>171</v>
      </c>
      <c r="D155" s="223" t="s">
        <v>118</v>
      </c>
      <c r="E155" s="224" t="s">
        <v>327</v>
      </c>
      <c r="F155" s="225" t="s">
        <v>328</v>
      </c>
      <c r="G155" s="226" t="s">
        <v>130</v>
      </c>
      <c r="H155" s="227">
        <v>118</v>
      </c>
      <c r="I155" s="228"/>
      <c r="J155" s="229">
        <f>ROUND(I155*H155,2)</f>
        <v>0</v>
      </c>
      <c r="K155" s="225" t="s">
        <v>1</v>
      </c>
      <c r="L155" s="42"/>
      <c r="M155" s="230" t="s">
        <v>1</v>
      </c>
      <c r="N155" s="231" t="s">
        <v>41</v>
      </c>
      <c r="O155" s="85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AR155" s="234" t="s">
        <v>122</v>
      </c>
      <c r="AT155" s="234" t="s">
        <v>118</v>
      </c>
      <c r="AU155" s="234" t="s">
        <v>86</v>
      </c>
      <c r="AY155" s="16" t="s">
        <v>116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84</v>
      </c>
      <c r="BK155" s="235">
        <f>ROUND(I155*H155,2)</f>
        <v>0</v>
      </c>
      <c r="BL155" s="16" t="s">
        <v>122</v>
      </c>
      <c r="BM155" s="234" t="s">
        <v>329</v>
      </c>
    </row>
    <row r="156" s="13" customFormat="1">
      <c r="B156" s="247"/>
      <c r="C156" s="248"/>
      <c r="D156" s="238" t="s">
        <v>124</v>
      </c>
      <c r="E156" s="249" t="s">
        <v>1</v>
      </c>
      <c r="F156" s="250" t="s">
        <v>323</v>
      </c>
      <c r="G156" s="248"/>
      <c r="H156" s="251">
        <v>118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124</v>
      </c>
      <c r="AU156" s="257" t="s">
        <v>86</v>
      </c>
      <c r="AV156" s="13" t="s">
        <v>86</v>
      </c>
      <c r="AW156" s="13" t="s">
        <v>31</v>
      </c>
      <c r="AX156" s="13" t="s">
        <v>76</v>
      </c>
      <c r="AY156" s="257" t="s">
        <v>116</v>
      </c>
    </row>
    <row r="157" s="14" customFormat="1">
      <c r="B157" s="258"/>
      <c r="C157" s="259"/>
      <c r="D157" s="238" t="s">
        <v>124</v>
      </c>
      <c r="E157" s="260" t="s">
        <v>1</v>
      </c>
      <c r="F157" s="261" t="s">
        <v>127</v>
      </c>
      <c r="G157" s="259"/>
      <c r="H157" s="262">
        <v>118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124</v>
      </c>
      <c r="AU157" s="268" t="s">
        <v>86</v>
      </c>
      <c r="AV157" s="14" t="s">
        <v>122</v>
      </c>
      <c r="AW157" s="14" t="s">
        <v>31</v>
      </c>
      <c r="AX157" s="14" t="s">
        <v>84</v>
      </c>
      <c r="AY157" s="268" t="s">
        <v>116</v>
      </c>
    </row>
    <row r="158" s="1" customFormat="1" ht="16.5" customHeight="1">
      <c r="B158" s="37"/>
      <c r="C158" s="223" t="s">
        <v>177</v>
      </c>
      <c r="D158" s="223" t="s">
        <v>118</v>
      </c>
      <c r="E158" s="224" t="s">
        <v>330</v>
      </c>
      <c r="F158" s="225" t="s">
        <v>331</v>
      </c>
      <c r="G158" s="226" t="s">
        <v>130</v>
      </c>
      <c r="H158" s="227">
        <v>142</v>
      </c>
      <c r="I158" s="228"/>
      <c r="J158" s="229">
        <f>ROUND(I158*H158,2)</f>
        <v>0</v>
      </c>
      <c r="K158" s="225" t="s">
        <v>1</v>
      </c>
      <c r="L158" s="42"/>
      <c r="M158" s="230" t="s">
        <v>1</v>
      </c>
      <c r="N158" s="231" t="s">
        <v>41</v>
      </c>
      <c r="O158" s="85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AR158" s="234" t="s">
        <v>122</v>
      </c>
      <c r="AT158" s="234" t="s">
        <v>118</v>
      </c>
      <c r="AU158" s="234" t="s">
        <v>86</v>
      </c>
      <c r="AY158" s="16" t="s">
        <v>116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84</v>
      </c>
      <c r="BK158" s="235">
        <f>ROUND(I158*H158,2)</f>
        <v>0</v>
      </c>
      <c r="BL158" s="16" t="s">
        <v>122</v>
      </c>
      <c r="BM158" s="234" t="s">
        <v>332</v>
      </c>
    </row>
    <row r="159" s="12" customFormat="1">
      <c r="B159" s="236"/>
      <c r="C159" s="237"/>
      <c r="D159" s="238" t="s">
        <v>124</v>
      </c>
      <c r="E159" s="239" t="s">
        <v>1</v>
      </c>
      <c r="F159" s="240" t="s">
        <v>333</v>
      </c>
      <c r="G159" s="237"/>
      <c r="H159" s="239" t="s">
        <v>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124</v>
      </c>
      <c r="AU159" s="246" t="s">
        <v>86</v>
      </c>
      <c r="AV159" s="12" t="s">
        <v>84</v>
      </c>
      <c r="AW159" s="12" t="s">
        <v>31</v>
      </c>
      <c r="AX159" s="12" t="s">
        <v>76</v>
      </c>
      <c r="AY159" s="246" t="s">
        <v>116</v>
      </c>
    </row>
    <row r="160" s="13" customFormat="1">
      <c r="B160" s="247"/>
      <c r="C160" s="248"/>
      <c r="D160" s="238" t="s">
        <v>124</v>
      </c>
      <c r="E160" s="249" t="s">
        <v>1</v>
      </c>
      <c r="F160" s="250" t="s">
        <v>334</v>
      </c>
      <c r="G160" s="248"/>
      <c r="H160" s="251">
        <v>142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124</v>
      </c>
      <c r="AU160" s="257" t="s">
        <v>86</v>
      </c>
      <c r="AV160" s="13" t="s">
        <v>86</v>
      </c>
      <c r="AW160" s="13" t="s">
        <v>31</v>
      </c>
      <c r="AX160" s="13" t="s">
        <v>76</v>
      </c>
      <c r="AY160" s="257" t="s">
        <v>116</v>
      </c>
    </row>
    <row r="161" s="14" customFormat="1">
      <c r="B161" s="258"/>
      <c r="C161" s="259"/>
      <c r="D161" s="238" t="s">
        <v>124</v>
      </c>
      <c r="E161" s="260" t="s">
        <v>1</v>
      </c>
      <c r="F161" s="261" t="s">
        <v>127</v>
      </c>
      <c r="G161" s="259"/>
      <c r="H161" s="262">
        <v>142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AT161" s="268" t="s">
        <v>124</v>
      </c>
      <c r="AU161" s="268" t="s">
        <v>86</v>
      </c>
      <c r="AV161" s="14" t="s">
        <v>122</v>
      </c>
      <c r="AW161" s="14" t="s">
        <v>31</v>
      </c>
      <c r="AX161" s="14" t="s">
        <v>84</v>
      </c>
      <c r="AY161" s="268" t="s">
        <v>116</v>
      </c>
    </row>
    <row r="162" s="1" customFormat="1" ht="24" customHeight="1">
      <c r="B162" s="37"/>
      <c r="C162" s="223" t="s">
        <v>182</v>
      </c>
      <c r="D162" s="223" t="s">
        <v>118</v>
      </c>
      <c r="E162" s="224" t="s">
        <v>335</v>
      </c>
      <c r="F162" s="225" t="s">
        <v>336</v>
      </c>
      <c r="G162" s="226" t="s">
        <v>121</v>
      </c>
      <c r="H162" s="227">
        <v>1840</v>
      </c>
      <c r="I162" s="228"/>
      <c r="J162" s="229">
        <f>ROUND(I162*H162,2)</f>
        <v>0</v>
      </c>
      <c r="K162" s="225" t="s">
        <v>1</v>
      </c>
      <c r="L162" s="42"/>
      <c r="M162" s="230" t="s">
        <v>1</v>
      </c>
      <c r="N162" s="231" t="s">
        <v>41</v>
      </c>
      <c r="O162" s="85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AR162" s="234" t="s">
        <v>122</v>
      </c>
      <c r="AT162" s="234" t="s">
        <v>118</v>
      </c>
      <c r="AU162" s="234" t="s">
        <v>86</v>
      </c>
      <c r="AY162" s="16" t="s">
        <v>116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84</v>
      </c>
      <c r="BK162" s="235">
        <f>ROUND(I162*H162,2)</f>
        <v>0</v>
      </c>
      <c r="BL162" s="16" t="s">
        <v>122</v>
      </c>
      <c r="BM162" s="234" t="s">
        <v>337</v>
      </c>
    </row>
    <row r="163" s="13" customFormat="1">
      <c r="B163" s="247"/>
      <c r="C163" s="248"/>
      <c r="D163" s="238" t="s">
        <v>124</v>
      </c>
      <c r="E163" s="249" t="s">
        <v>1</v>
      </c>
      <c r="F163" s="250" t="s">
        <v>338</v>
      </c>
      <c r="G163" s="248"/>
      <c r="H163" s="251">
        <v>1840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124</v>
      </c>
      <c r="AU163" s="257" t="s">
        <v>86</v>
      </c>
      <c r="AV163" s="13" t="s">
        <v>86</v>
      </c>
      <c r="AW163" s="13" t="s">
        <v>31</v>
      </c>
      <c r="AX163" s="13" t="s">
        <v>76</v>
      </c>
      <c r="AY163" s="257" t="s">
        <v>116</v>
      </c>
    </row>
    <row r="164" s="14" customFormat="1">
      <c r="B164" s="258"/>
      <c r="C164" s="259"/>
      <c r="D164" s="238" t="s">
        <v>124</v>
      </c>
      <c r="E164" s="260" t="s">
        <v>1</v>
      </c>
      <c r="F164" s="261" t="s">
        <v>127</v>
      </c>
      <c r="G164" s="259"/>
      <c r="H164" s="262">
        <v>1840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AT164" s="268" t="s">
        <v>124</v>
      </c>
      <c r="AU164" s="268" t="s">
        <v>86</v>
      </c>
      <c r="AV164" s="14" t="s">
        <v>122</v>
      </c>
      <c r="AW164" s="14" t="s">
        <v>31</v>
      </c>
      <c r="AX164" s="14" t="s">
        <v>84</v>
      </c>
      <c r="AY164" s="268" t="s">
        <v>116</v>
      </c>
    </row>
    <row r="165" s="1" customFormat="1" ht="16.5" customHeight="1">
      <c r="B165" s="37"/>
      <c r="C165" s="223" t="s">
        <v>187</v>
      </c>
      <c r="D165" s="223" t="s">
        <v>118</v>
      </c>
      <c r="E165" s="224" t="s">
        <v>339</v>
      </c>
      <c r="F165" s="225" t="s">
        <v>340</v>
      </c>
      <c r="G165" s="226" t="s">
        <v>121</v>
      </c>
      <c r="H165" s="227">
        <v>128</v>
      </c>
      <c r="I165" s="228"/>
      <c r="J165" s="229">
        <f>ROUND(I165*H165,2)</f>
        <v>0</v>
      </c>
      <c r="K165" s="225" t="s">
        <v>1</v>
      </c>
      <c r="L165" s="42"/>
      <c r="M165" s="230" t="s">
        <v>1</v>
      </c>
      <c r="N165" s="231" t="s">
        <v>41</v>
      </c>
      <c r="O165" s="85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AR165" s="234" t="s">
        <v>122</v>
      </c>
      <c r="AT165" s="234" t="s">
        <v>118</v>
      </c>
      <c r="AU165" s="234" t="s">
        <v>86</v>
      </c>
      <c r="AY165" s="16" t="s">
        <v>116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84</v>
      </c>
      <c r="BK165" s="235">
        <f>ROUND(I165*H165,2)</f>
        <v>0</v>
      </c>
      <c r="BL165" s="16" t="s">
        <v>122</v>
      </c>
      <c r="BM165" s="234" t="s">
        <v>341</v>
      </c>
    </row>
    <row r="166" s="13" customFormat="1">
      <c r="B166" s="247"/>
      <c r="C166" s="248"/>
      <c r="D166" s="238" t="s">
        <v>124</v>
      </c>
      <c r="E166" s="249" t="s">
        <v>1</v>
      </c>
      <c r="F166" s="250" t="s">
        <v>301</v>
      </c>
      <c r="G166" s="248"/>
      <c r="H166" s="251">
        <v>128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124</v>
      </c>
      <c r="AU166" s="257" t="s">
        <v>86</v>
      </c>
      <c r="AV166" s="13" t="s">
        <v>86</v>
      </c>
      <c r="AW166" s="13" t="s">
        <v>31</v>
      </c>
      <c r="AX166" s="13" t="s">
        <v>76</v>
      </c>
      <c r="AY166" s="257" t="s">
        <v>116</v>
      </c>
    </row>
    <row r="167" s="14" customFormat="1">
      <c r="B167" s="258"/>
      <c r="C167" s="259"/>
      <c r="D167" s="238" t="s">
        <v>124</v>
      </c>
      <c r="E167" s="260" t="s">
        <v>1</v>
      </c>
      <c r="F167" s="261" t="s">
        <v>127</v>
      </c>
      <c r="G167" s="259"/>
      <c r="H167" s="262">
        <v>128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124</v>
      </c>
      <c r="AU167" s="268" t="s">
        <v>86</v>
      </c>
      <c r="AV167" s="14" t="s">
        <v>122</v>
      </c>
      <c r="AW167" s="14" t="s">
        <v>31</v>
      </c>
      <c r="AX167" s="14" t="s">
        <v>84</v>
      </c>
      <c r="AY167" s="268" t="s">
        <v>116</v>
      </c>
    </row>
    <row r="168" s="1" customFormat="1" ht="24" customHeight="1">
      <c r="B168" s="37"/>
      <c r="C168" s="223" t="s">
        <v>192</v>
      </c>
      <c r="D168" s="223" t="s">
        <v>118</v>
      </c>
      <c r="E168" s="224" t="s">
        <v>342</v>
      </c>
      <c r="F168" s="225" t="s">
        <v>343</v>
      </c>
      <c r="G168" s="226" t="s">
        <v>130</v>
      </c>
      <c r="H168" s="227">
        <v>506</v>
      </c>
      <c r="I168" s="228"/>
      <c r="J168" s="229">
        <f>ROUND(I168*H168,2)</f>
        <v>0</v>
      </c>
      <c r="K168" s="225" t="s">
        <v>1</v>
      </c>
      <c r="L168" s="42"/>
      <c r="M168" s="230" t="s">
        <v>1</v>
      </c>
      <c r="N168" s="231" t="s">
        <v>41</v>
      </c>
      <c r="O168" s="85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AR168" s="234" t="s">
        <v>122</v>
      </c>
      <c r="AT168" s="234" t="s">
        <v>118</v>
      </c>
      <c r="AU168" s="234" t="s">
        <v>86</v>
      </c>
      <c r="AY168" s="16" t="s">
        <v>116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84</v>
      </c>
      <c r="BK168" s="235">
        <f>ROUND(I168*H168,2)</f>
        <v>0</v>
      </c>
      <c r="BL168" s="16" t="s">
        <v>122</v>
      </c>
      <c r="BM168" s="234" t="s">
        <v>344</v>
      </c>
    </row>
    <row r="169" s="12" customFormat="1">
      <c r="B169" s="236"/>
      <c r="C169" s="237"/>
      <c r="D169" s="238" t="s">
        <v>124</v>
      </c>
      <c r="E169" s="239" t="s">
        <v>1</v>
      </c>
      <c r="F169" s="240" t="s">
        <v>345</v>
      </c>
      <c r="G169" s="237"/>
      <c r="H169" s="239" t="s">
        <v>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124</v>
      </c>
      <c r="AU169" s="246" t="s">
        <v>86</v>
      </c>
      <c r="AV169" s="12" t="s">
        <v>84</v>
      </c>
      <c r="AW169" s="12" t="s">
        <v>31</v>
      </c>
      <c r="AX169" s="12" t="s">
        <v>76</v>
      </c>
      <c r="AY169" s="246" t="s">
        <v>116</v>
      </c>
    </row>
    <row r="170" s="12" customFormat="1">
      <c r="B170" s="236"/>
      <c r="C170" s="237"/>
      <c r="D170" s="238" t="s">
        <v>124</v>
      </c>
      <c r="E170" s="239" t="s">
        <v>1</v>
      </c>
      <c r="F170" s="240" t="s">
        <v>346</v>
      </c>
      <c r="G170" s="237"/>
      <c r="H170" s="239" t="s">
        <v>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124</v>
      </c>
      <c r="AU170" s="246" t="s">
        <v>86</v>
      </c>
      <c r="AV170" s="12" t="s">
        <v>84</v>
      </c>
      <c r="AW170" s="12" t="s">
        <v>31</v>
      </c>
      <c r="AX170" s="12" t="s">
        <v>76</v>
      </c>
      <c r="AY170" s="246" t="s">
        <v>116</v>
      </c>
    </row>
    <row r="171" s="13" customFormat="1">
      <c r="B171" s="247"/>
      <c r="C171" s="248"/>
      <c r="D171" s="238" t="s">
        <v>124</v>
      </c>
      <c r="E171" s="249" t="s">
        <v>1</v>
      </c>
      <c r="F171" s="250" t="s">
        <v>347</v>
      </c>
      <c r="G171" s="248"/>
      <c r="H171" s="251">
        <v>506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124</v>
      </c>
      <c r="AU171" s="257" t="s">
        <v>86</v>
      </c>
      <c r="AV171" s="13" t="s">
        <v>86</v>
      </c>
      <c r="AW171" s="13" t="s">
        <v>31</v>
      </c>
      <c r="AX171" s="13" t="s">
        <v>76</v>
      </c>
      <c r="AY171" s="257" t="s">
        <v>116</v>
      </c>
    </row>
    <row r="172" s="14" customFormat="1">
      <c r="B172" s="258"/>
      <c r="C172" s="259"/>
      <c r="D172" s="238" t="s">
        <v>124</v>
      </c>
      <c r="E172" s="260" t="s">
        <v>1</v>
      </c>
      <c r="F172" s="261" t="s">
        <v>127</v>
      </c>
      <c r="G172" s="259"/>
      <c r="H172" s="262">
        <v>506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124</v>
      </c>
      <c r="AU172" s="268" t="s">
        <v>86</v>
      </c>
      <c r="AV172" s="14" t="s">
        <v>122</v>
      </c>
      <c r="AW172" s="14" t="s">
        <v>31</v>
      </c>
      <c r="AX172" s="14" t="s">
        <v>84</v>
      </c>
      <c r="AY172" s="268" t="s">
        <v>116</v>
      </c>
    </row>
    <row r="173" s="1" customFormat="1" ht="24" customHeight="1">
      <c r="B173" s="37"/>
      <c r="C173" s="223" t="s">
        <v>8</v>
      </c>
      <c r="D173" s="223" t="s">
        <v>118</v>
      </c>
      <c r="E173" s="224" t="s">
        <v>348</v>
      </c>
      <c r="F173" s="225" t="s">
        <v>349</v>
      </c>
      <c r="G173" s="226" t="s">
        <v>130</v>
      </c>
      <c r="H173" s="227">
        <v>6</v>
      </c>
      <c r="I173" s="228"/>
      <c r="J173" s="229">
        <f>ROUND(I173*H173,2)</f>
        <v>0</v>
      </c>
      <c r="K173" s="225" t="s">
        <v>1</v>
      </c>
      <c r="L173" s="42"/>
      <c r="M173" s="230" t="s">
        <v>1</v>
      </c>
      <c r="N173" s="231" t="s">
        <v>41</v>
      </c>
      <c r="O173" s="85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AR173" s="234" t="s">
        <v>122</v>
      </c>
      <c r="AT173" s="234" t="s">
        <v>118</v>
      </c>
      <c r="AU173" s="234" t="s">
        <v>86</v>
      </c>
      <c r="AY173" s="16" t="s">
        <v>116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84</v>
      </c>
      <c r="BK173" s="235">
        <f>ROUND(I173*H173,2)</f>
        <v>0</v>
      </c>
      <c r="BL173" s="16" t="s">
        <v>122</v>
      </c>
      <c r="BM173" s="234" t="s">
        <v>350</v>
      </c>
    </row>
    <row r="174" s="13" customFormat="1">
      <c r="B174" s="247"/>
      <c r="C174" s="248"/>
      <c r="D174" s="238" t="s">
        <v>124</v>
      </c>
      <c r="E174" s="249" t="s">
        <v>1</v>
      </c>
      <c r="F174" s="250" t="s">
        <v>313</v>
      </c>
      <c r="G174" s="248"/>
      <c r="H174" s="251">
        <v>6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124</v>
      </c>
      <c r="AU174" s="257" t="s">
        <v>86</v>
      </c>
      <c r="AV174" s="13" t="s">
        <v>86</v>
      </c>
      <c r="AW174" s="13" t="s">
        <v>31</v>
      </c>
      <c r="AX174" s="13" t="s">
        <v>76</v>
      </c>
      <c r="AY174" s="257" t="s">
        <v>116</v>
      </c>
    </row>
    <row r="175" s="14" customFormat="1">
      <c r="B175" s="258"/>
      <c r="C175" s="259"/>
      <c r="D175" s="238" t="s">
        <v>124</v>
      </c>
      <c r="E175" s="260" t="s">
        <v>1</v>
      </c>
      <c r="F175" s="261" t="s">
        <v>127</v>
      </c>
      <c r="G175" s="259"/>
      <c r="H175" s="262">
        <v>6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124</v>
      </c>
      <c r="AU175" s="268" t="s">
        <v>86</v>
      </c>
      <c r="AV175" s="14" t="s">
        <v>122</v>
      </c>
      <c r="AW175" s="14" t="s">
        <v>31</v>
      </c>
      <c r="AX175" s="14" t="s">
        <v>84</v>
      </c>
      <c r="AY175" s="268" t="s">
        <v>116</v>
      </c>
    </row>
    <row r="176" s="1" customFormat="1" ht="24" customHeight="1">
      <c r="B176" s="37"/>
      <c r="C176" s="223" t="s">
        <v>200</v>
      </c>
      <c r="D176" s="223" t="s">
        <v>118</v>
      </c>
      <c r="E176" s="224" t="s">
        <v>351</v>
      </c>
      <c r="F176" s="225" t="s">
        <v>352</v>
      </c>
      <c r="G176" s="226" t="s">
        <v>130</v>
      </c>
      <c r="H176" s="227">
        <v>16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41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122</v>
      </c>
      <c r="AT176" s="234" t="s">
        <v>118</v>
      </c>
      <c r="AU176" s="234" t="s">
        <v>86</v>
      </c>
      <c r="AY176" s="16" t="s">
        <v>116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84</v>
      </c>
      <c r="BK176" s="235">
        <f>ROUND(I176*H176,2)</f>
        <v>0</v>
      </c>
      <c r="BL176" s="16" t="s">
        <v>122</v>
      </c>
      <c r="BM176" s="234" t="s">
        <v>353</v>
      </c>
    </row>
    <row r="177" s="12" customFormat="1">
      <c r="B177" s="236"/>
      <c r="C177" s="237"/>
      <c r="D177" s="238" t="s">
        <v>124</v>
      </c>
      <c r="E177" s="239" t="s">
        <v>1</v>
      </c>
      <c r="F177" s="240" t="s">
        <v>354</v>
      </c>
      <c r="G177" s="237"/>
      <c r="H177" s="239" t="s">
        <v>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124</v>
      </c>
      <c r="AU177" s="246" t="s">
        <v>86</v>
      </c>
      <c r="AV177" s="12" t="s">
        <v>84</v>
      </c>
      <c r="AW177" s="12" t="s">
        <v>31</v>
      </c>
      <c r="AX177" s="12" t="s">
        <v>76</v>
      </c>
      <c r="AY177" s="246" t="s">
        <v>116</v>
      </c>
    </row>
    <row r="178" s="13" customFormat="1">
      <c r="B178" s="247"/>
      <c r="C178" s="248"/>
      <c r="D178" s="238" t="s">
        <v>124</v>
      </c>
      <c r="E178" s="249" t="s">
        <v>1</v>
      </c>
      <c r="F178" s="250" t="s">
        <v>317</v>
      </c>
      <c r="G178" s="248"/>
      <c r="H178" s="251">
        <v>12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124</v>
      </c>
      <c r="AU178" s="257" t="s">
        <v>86</v>
      </c>
      <c r="AV178" s="13" t="s">
        <v>86</v>
      </c>
      <c r="AW178" s="13" t="s">
        <v>31</v>
      </c>
      <c r="AX178" s="13" t="s">
        <v>76</v>
      </c>
      <c r="AY178" s="257" t="s">
        <v>116</v>
      </c>
    </row>
    <row r="179" s="13" customFormat="1">
      <c r="B179" s="247"/>
      <c r="C179" s="248"/>
      <c r="D179" s="238" t="s">
        <v>124</v>
      </c>
      <c r="E179" s="249" t="s">
        <v>1</v>
      </c>
      <c r="F179" s="250" t="s">
        <v>205</v>
      </c>
      <c r="G179" s="248"/>
      <c r="H179" s="251">
        <v>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124</v>
      </c>
      <c r="AU179" s="257" t="s">
        <v>86</v>
      </c>
      <c r="AV179" s="13" t="s">
        <v>86</v>
      </c>
      <c r="AW179" s="13" t="s">
        <v>31</v>
      </c>
      <c r="AX179" s="13" t="s">
        <v>76</v>
      </c>
      <c r="AY179" s="257" t="s">
        <v>116</v>
      </c>
    </row>
    <row r="180" s="14" customFormat="1">
      <c r="B180" s="258"/>
      <c r="C180" s="259"/>
      <c r="D180" s="238" t="s">
        <v>124</v>
      </c>
      <c r="E180" s="260" t="s">
        <v>1</v>
      </c>
      <c r="F180" s="261" t="s">
        <v>127</v>
      </c>
      <c r="G180" s="259"/>
      <c r="H180" s="262">
        <v>16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124</v>
      </c>
      <c r="AU180" s="268" t="s">
        <v>86</v>
      </c>
      <c r="AV180" s="14" t="s">
        <v>122</v>
      </c>
      <c r="AW180" s="14" t="s">
        <v>31</v>
      </c>
      <c r="AX180" s="14" t="s">
        <v>84</v>
      </c>
      <c r="AY180" s="268" t="s">
        <v>116</v>
      </c>
    </row>
    <row r="181" s="1" customFormat="1" ht="24" customHeight="1">
      <c r="B181" s="37"/>
      <c r="C181" s="223" t="s">
        <v>206</v>
      </c>
      <c r="D181" s="223" t="s">
        <v>118</v>
      </c>
      <c r="E181" s="224" t="s">
        <v>355</v>
      </c>
      <c r="F181" s="225" t="s">
        <v>356</v>
      </c>
      <c r="G181" s="226" t="s">
        <v>130</v>
      </c>
      <c r="H181" s="227">
        <v>6</v>
      </c>
      <c r="I181" s="228"/>
      <c r="J181" s="229">
        <f>ROUND(I181*H181,2)</f>
        <v>0</v>
      </c>
      <c r="K181" s="225" t="s">
        <v>1</v>
      </c>
      <c r="L181" s="42"/>
      <c r="M181" s="230" t="s">
        <v>1</v>
      </c>
      <c r="N181" s="231" t="s">
        <v>41</v>
      </c>
      <c r="O181" s="85"/>
      <c r="P181" s="232">
        <f>O181*H181</f>
        <v>0</v>
      </c>
      <c r="Q181" s="232">
        <v>5.0000000000000002E-05</v>
      </c>
      <c r="R181" s="232">
        <f>Q181*H181</f>
        <v>0.00030000000000000003</v>
      </c>
      <c r="S181" s="232">
        <v>0</v>
      </c>
      <c r="T181" s="233">
        <f>S181*H181</f>
        <v>0</v>
      </c>
      <c r="AR181" s="234" t="s">
        <v>122</v>
      </c>
      <c r="AT181" s="234" t="s">
        <v>118</v>
      </c>
      <c r="AU181" s="234" t="s">
        <v>86</v>
      </c>
      <c r="AY181" s="16" t="s">
        <v>116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6" t="s">
        <v>84</v>
      </c>
      <c r="BK181" s="235">
        <f>ROUND(I181*H181,2)</f>
        <v>0</v>
      </c>
      <c r="BL181" s="16" t="s">
        <v>122</v>
      </c>
      <c r="BM181" s="234" t="s">
        <v>357</v>
      </c>
    </row>
    <row r="182" s="13" customFormat="1">
      <c r="B182" s="247"/>
      <c r="C182" s="248"/>
      <c r="D182" s="238" t="s">
        <v>124</v>
      </c>
      <c r="E182" s="249" t="s">
        <v>1</v>
      </c>
      <c r="F182" s="250" t="s">
        <v>313</v>
      </c>
      <c r="G182" s="248"/>
      <c r="H182" s="251">
        <v>6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124</v>
      </c>
      <c r="AU182" s="257" t="s">
        <v>86</v>
      </c>
      <c r="AV182" s="13" t="s">
        <v>86</v>
      </c>
      <c r="AW182" s="13" t="s">
        <v>31</v>
      </c>
      <c r="AX182" s="13" t="s">
        <v>76</v>
      </c>
      <c r="AY182" s="257" t="s">
        <v>116</v>
      </c>
    </row>
    <row r="183" s="14" customFormat="1">
      <c r="B183" s="258"/>
      <c r="C183" s="259"/>
      <c r="D183" s="238" t="s">
        <v>124</v>
      </c>
      <c r="E183" s="260" t="s">
        <v>1</v>
      </c>
      <c r="F183" s="261" t="s">
        <v>127</v>
      </c>
      <c r="G183" s="259"/>
      <c r="H183" s="262">
        <v>6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124</v>
      </c>
      <c r="AU183" s="268" t="s">
        <v>86</v>
      </c>
      <c r="AV183" s="14" t="s">
        <v>122</v>
      </c>
      <c r="AW183" s="14" t="s">
        <v>31</v>
      </c>
      <c r="AX183" s="14" t="s">
        <v>84</v>
      </c>
      <c r="AY183" s="268" t="s">
        <v>116</v>
      </c>
    </row>
    <row r="184" s="1" customFormat="1" ht="24" customHeight="1">
      <c r="B184" s="37"/>
      <c r="C184" s="223" t="s">
        <v>211</v>
      </c>
      <c r="D184" s="223" t="s">
        <v>118</v>
      </c>
      <c r="E184" s="224" t="s">
        <v>358</v>
      </c>
      <c r="F184" s="225" t="s">
        <v>359</v>
      </c>
      <c r="G184" s="226" t="s">
        <v>130</v>
      </c>
      <c r="H184" s="227">
        <v>16</v>
      </c>
      <c r="I184" s="228"/>
      <c r="J184" s="229">
        <f>ROUND(I184*H184,2)</f>
        <v>0</v>
      </c>
      <c r="K184" s="225" t="s">
        <v>1</v>
      </c>
      <c r="L184" s="42"/>
      <c r="M184" s="230" t="s">
        <v>1</v>
      </c>
      <c r="N184" s="231" t="s">
        <v>41</v>
      </c>
      <c r="O184" s="85"/>
      <c r="P184" s="232">
        <f>O184*H184</f>
        <v>0</v>
      </c>
      <c r="Q184" s="232">
        <v>6.0000000000000002E-05</v>
      </c>
      <c r="R184" s="232">
        <f>Q184*H184</f>
        <v>0.00096000000000000002</v>
      </c>
      <c r="S184" s="232">
        <v>0</v>
      </c>
      <c r="T184" s="233">
        <f>S184*H184</f>
        <v>0</v>
      </c>
      <c r="AR184" s="234" t="s">
        <v>122</v>
      </c>
      <c r="AT184" s="234" t="s">
        <v>118</v>
      </c>
      <c r="AU184" s="234" t="s">
        <v>86</v>
      </c>
      <c r="AY184" s="16" t="s">
        <v>116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6" t="s">
        <v>84</v>
      </c>
      <c r="BK184" s="235">
        <f>ROUND(I184*H184,2)</f>
        <v>0</v>
      </c>
      <c r="BL184" s="16" t="s">
        <v>122</v>
      </c>
      <c r="BM184" s="234" t="s">
        <v>360</v>
      </c>
    </row>
    <row r="185" s="12" customFormat="1">
      <c r="B185" s="236"/>
      <c r="C185" s="237"/>
      <c r="D185" s="238" t="s">
        <v>124</v>
      </c>
      <c r="E185" s="239" t="s">
        <v>1</v>
      </c>
      <c r="F185" s="240" t="s">
        <v>345</v>
      </c>
      <c r="G185" s="237"/>
      <c r="H185" s="239" t="s">
        <v>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124</v>
      </c>
      <c r="AU185" s="246" t="s">
        <v>86</v>
      </c>
      <c r="AV185" s="12" t="s">
        <v>84</v>
      </c>
      <c r="AW185" s="12" t="s">
        <v>31</v>
      </c>
      <c r="AX185" s="12" t="s">
        <v>76</v>
      </c>
      <c r="AY185" s="246" t="s">
        <v>116</v>
      </c>
    </row>
    <row r="186" s="12" customFormat="1">
      <c r="B186" s="236"/>
      <c r="C186" s="237"/>
      <c r="D186" s="238" t="s">
        <v>124</v>
      </c>
      <c r="E186" s="239" t="s">
        <v>1</v>
      </c>
      <c r="F186" s="240" t="s">
        <v>361</v>
      </c>
      <c r="G186" s="237"/>
      <c r="H186" s="239" t="s">
        <v>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124</v>
      </c>
      <c r="AU186" s="246" t="s">
        <v>86</v>
      </c>
      <c r="AV186" s="12" t="s">
        <v>84</v>
      </c>
      <c r="AW186" s="12" t="s">
        <v>31</v>
      </c>
      <c r="AX186" s="12" t="s">
        <v>76</v>
      </c>
      <c r="AY186" s="246" t="s">
        <v>116</v>
      </c>
    </row>
    <row r="187" s="13" customFormat="1">
      <c r="B187" s="247"/>
      <c r="C187" s="248"/>
      <c r="D187" s="238" t="s">
        <v>124</v>
      </c>
      <c r="E187" s="249" t="s">
        <v>1</v>
      </c>
      <c r="F187" s="250" t="s">
        <v>362</v>
      </c>
      <c r="G187" s="248"/>
      <c r="H187" s="251">
        <v>12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124</v>
      </c>
      <c r="AU187" s="257" t="s">
        <v>86</v>
      </c>
      <c r="AV187" s="13" t="s">
        <v>86</v>
      </c>
      <c r="AW187" s="13" t="s">
        <v>31</v>
      </c>
      <c r="AX187" s="13" t="s">
        <v>76</v>
      </c>
      <c r="AY187" s="257" t="s">
        <v>116</v>
      </c>
    </row>
    <row r="188" s="13" customFormat="1">
      <c r="B188" s="247"/>
      <c r="C188" s="248"/>
      <c r="D188" s="238" t="s">
        <v>124</v>
      </c>
      <c r="E188" s="249" t="s">
        <v>1</v>
      </c>
      <c r="F188" s="250" t="s">
        <v>205</v>
      </c>
      <c r="G188" s="248"/>
      <c r="H188" s="251">
        <v>4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124</v>
      </c>
      <c r="AU188" s="257" t="s">
        <v>86</v>
      </c>
      <c r="AV188" s="13" t="s">
        <v>86</v>
      </c>
      <c r="AW188" s="13" t="s">
        <v>31</v>
      </c>
      <c r="AX188" s="13" t="s">
        <v>76</v>
      </c>
      <c r="AY188" s="257" t="s">
        <v>116</v>
      </c>
    </row>
    <row r="189" s="14" customFormat="1">
      <c r="B189" s="258"/>
      <c r="C189" s="259"/>
      <c r="D189" s="238" t="s">
        <v>124</v>
      </c>
      <c r="E189" s="260" t="s">
        <v>1</v>
      </c>
      <c r="F189" s="261" t="s">
        <v>127</v>
      </c>
      <c r="G189" s="259"/>
      <c r="H189" s="262">
        <v>16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124</v>
      </c>
      <c r="AU189" s="268" t="s">
        <v>86</v>
      </c>
      <c r="AV189" s="14" t="s">
        <v>122</v>
      </c>
      <c r="AW189" s="14" t="s">
        <v>31</v>
      </c>
      <c r="AX189" s="14" t="s">
        <v>84</v>
      </c>
      <c r="AY189" s="268" t="s">
        <v>116</v>
      </c>
    </row>
    <row r="190" s="1" customFormat="1" ht="24" customHeight="1">
      <c r="B190" s="37"/>
      <c r="C190" s="223" t="s">
        <v>215</v>
      </c>
      <c r="D190" s="223" t="s">
        <v>118</v>
      </c>
      <c r="E190" s="224" t="s">
        <v>363</v>
      </c>
      <c r="F190" s="225" t="s">
        <v>364</v>
      </c>
      <c r="G190" s="226" t="s">
        <v>130</v>
      </c>
      <c r="H190" s="227">
        <v>22</v>
      </c>
      <c r="I190" s="228"/>
      <c r="J190" s="229">
        <f>ROUND(I190*H190,2)</f>
        <v>0</v>
      </c>
      <c r="K190" s="225" t="s">
        <v>1</v>
      </c>
      <c r="L190" s="42"/>
      <c r="M190" s="230" t="s">
        <v>1</v>
      </c>
      <c r="N190" s="231" t="s">
        <v>41</v>
      </c>
      <c r="O190" s="85"/>
      <c r="P190" s="232">
        <f>O190*H190</f>
        <v>0</v>
      </c>
      <c r="Q190" s="232">
        <v>0</v>
      </c>
      <c r="R190" s="232">
        <f>Q190*H190</f>
        <v>0</v>
      </c>
      <c r="S190" s="232">
        <v>0</v>
      </c>
      <c r="T190" s="233">
        <f>S190*H190</f>
        <v>0</v>
      </c>
      <c r="AR190" s="234" t="s">
        <v>122</v>
      </c>
      <c r="AT190" s="234" t="s">
        <v>118</v>
      </c>
      <c r="AU190" s="234" t="s">
        <v>86</v>
      </c>
      <c r="AY190" s="16" t="s">
        <v>116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6" t="s">
        <v>84</v>
      </c>
      <c r="BK190" s="235">
        <f>ROUND(I190*H190,2)</f>
        <v>0</v>
      </c>
      <c r="BL190" s="16" t="s">
        <v>122</v>
      </c>
      <c r="BM190" s="234" t="s">
        <v>365</v>
      </c>
    </row>
    <row r="191" s="13" customFormat="1">
      <c r="B191" s="247"/>
      <c r="C191" s="248"/>
      <c r="D191" s="238" t="s">
        <v>124</v>
      </c>
      <c r="E191" s="249" t="s">
        <v>1</v>
      </c>
      <c r="F191" s="250" t="s">
        <v>362</v>
      </c>
      <c r="G191" s="248"/>
      <c r="H191" s="251">
        <v>12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AT191" s="257" t="s">
        <v>124</v>
      </c>
      <c r="AU191" s="257" t="s">
        <v>86</v>
      </c>
      <c r="AV191" s="13" t="s">
        <v>86</v>
      </c>
      <c r="AW191" s="13" t="s">
        <v>31</v>
      </c>
      <c r="AX191" s="13" t="s">
        <v>76</v>
      </c>
      <c r="AY191" s="257" t="s">
        <v>116</v>
      </c>
    </row>
    <row r="192" s="13" customFormat="1">
      <c r="B192" s="247"/>
      <c r="C192" s="248"/>
      <c r="D192" s="238" t="s">
        <v>124</v>
      </c>
      <c r="E192" s="249" t="s">
        <v>1</v>
      </c>
      <c r="F192" s="250" t="s">
        <v>205</v>
      </c>
      <c r="G192" s="248"/>
      <c r="H192" s="251">
        <v>4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124</v>
      </c>
      <c r="AU192" s="257" t="s">
        <v>86</v>
      </c>
      <c r="AV192" s="13" t="s">
        <v>86</v>
      </c>
      <c r="AW192" s="13" t="s">
        <v>31</v>
      </c>
      <c r="AX192" s="13" t="s">
        <v>76</v>
      </c>
      <c r="AY192" s="257" t="s">
        <v>116</v>
      </c>
    </row>
    <row r="193" s="13" customFormat="1">
      <c r="B193" s="247"/>
      <c r="C193" s="248"/>
      <c r="D193" s="238" t="s">
        <v>124</v>
      </c>
      <c r="E193" s="249" t="s">
        <v>1</v>
      </c>
      <c r="F193" s="250" t="s">
        <v>313</v>
      </c>
      <c r="G193" s="248"/>
      <c r="H193" s="251">
        <v>6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AT193" s="257" t="s">
        <v>124</v>
      </c>
      <c r="AU193" s="257" t="s">
        <v>86</v>
      </c>
      <c r="AV193" s="13" t="s">
        <v>86</v>
      </c>
      <c r="AW193" s="13" t="s">
        <v>31</v>
      </c>
      <c r="AX193" s="13" t="s">
        <v>76</v>
      </c>
      <c r="AY193" s="257" t="s">
        <v>116</v>
      </c>
    </row>
    <row r="194" s="14" customFormat="1">
      <c r="B194" s="258"/>
      <c r="C194" s="259"/>
      <c r="D194" s="238" t="s">
        <v>124</v>
      </c>
      <c r="E194" s="260" t="s">
        <v>1</v>
      </c>
      <c r="F194" s="261" t="s">
        <v>127</v>
      </c>
      <c r="G194" s="259"/>
      <c r="H194" s="262">
        <v>22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AT194" s="268" t="s">
        <v>124</v>
      </c>
      <c r="AU194" s="268" t="s">
        <v>86</v>
      </c>
      <c r="AV194" s="14" t="s">
        <v>122</v>
      </c>
      <c r="AW194" s="14" t="s">
        <v>31</v>
      </c>
      <c r="AX194" s="14" t="s">
        <v>84</v>
      </c>
      <c r="AY194" s="268" t="s">
        <v>116</v>
      </c>
    </row>
    <row r="195" s="1" customFormat="1" ht="24" customHeight="1">
      <c r="B195" s="37"/>
      <c r="C195" s="223" t="s">
        <v>219</v>
      </c>
      <c r="D195" s="223" t="s">
        <v>118</v>
      </c>
      <c r="E195" s="224" t="s">
        <v>366</v>
      </c>
      <c r="F195" s="225" t="s">
        <v>367</v>
      </c>
      <c r="G195" s="226" t="s">
        <v>121</v>
      </c>
      <c r="H195" s="227">
        <v>3936</v>
      </c>
      <c r="I195" s="228"/>
      <c r="J195" s="229">
        <f>ROUND(I195*H195,2)</f>
        <v>0</v>
      </c>
      <c r="K195" s="225" t="s">
        <v>1</v>
      </c>
      <c r="L195" s="42"/>
      <c r="M195" s="230" t="s">
        <v>1</v>
      </c>
      <c r="N195" s="231" t="s">
        <v>41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AR195" s="234" t="s">
        <v>122</v>
      </c>
      <c r="AT195" s="234" t="s">
        <v>118</v>
      </c>
      <c r="AU195" s="234" t="s">
        <v>86</v>
      </c>
      <c r="AY195" s="16" t="s">
        <v>116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84</v>
      </c>
      <c r="BK195" s="235">
        <f>ROUND(I195*H195,2)</f>
        <v>0</v>
      </c>
      <c r="BL195" s="16" t="s">
        <v>122</v>
      </c>
      <c r="BM195" s="234" t="s">
        <v>368</v>
      </c>
    </row>
    <row r="196" s="13" customFormat="1">
      <c r="B196" s="247"/>
      <c r="C196" s="248"/>
      <c r="D196" s="238" t="s">
        <v>124</v>
      </c>
      <c r="E196" s="249" t="s">
        <v>1</v>
      </c>
      <c r="F196" s="250" t="s">
        <v>369</v>
      </c>
      <c r="G196" s="248"/>
      <c r="H196" s="251">
        <v>3680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124</v>
      </c>
      <c r="AU196" s="257" t="s">
        <v>86</v>
      </c>
      <c r="AV196" s="13" t="s">
        <v>86</v>
      </c>
      <c r="AW196" s="13" t="s">
        <v>31</v>
      </c>
      <c r="AX196" s="13" t="s">
        <v>76</v>
      </c>
      <c r="AY196" s="257" t="s">
        <v>116</v>
      </c>
    </row>
    <row r="197" s="13" customFormat="1">
      <c r="B197" s="247"/>
      <c r="C197" s="248"/>
      <c r="D197" s="238" t="s">
        <v>124</v>
      </c>
      <c r="E197" s="249" t="s">
        <v>1</v>
      </c>
      <c r="F197" s="250" t="s">
        <v>370</v>
      </c>
      <c r="G197" s="248"/>
      <c r="H197" s="251">
        <v>256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124</v>
      </c>
      <c r="AU197" s="257" t="s">
        <v>86</v>
      </c>
      <c r="AV197" s="13" t="s">
        <v>86</v>
      </c>
      <c r="AW197" s="13" t="s">
        <v>31</v>
      </c>
      <c r="AX197" s="13" t="s">
        <v>76</v>
      </c>
      <c r="AY197" s="257" t="s">
        <v>116</v>
      </c>
    </row>
    <row r="198" s="14" customFormat="1">
      <c r="B198" s="258"/>
      <c r="C198" s="259"/>
      <c r="D198" s="238" t="s">
        <v>124</v>
      </c>
      <c r="E198" s="260" t="s">
        <v>1</v>
      </c>
      <c r="F198" s="261" t="s">
        <v>127</v>
      </c>
      <c r="G198" s="259"/>
      <c r="H198" s="262">
        <v>3936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AT198" s="268" t="s">
        <v>124</v>
      </c>
      <c r="AU198" s="268" t="s">
        <v>86</v>
      </c>
      <c r="AV198" s="14" t="s">
        <v>122</v>
      </c>
      <c r="AW198" s="14" t="s">
        <v>31</v>
      </c>
      <c r="AX198" s="14" t="s">
        <v>84</v>
      </c>
      <c r="AY198" s="268" t="s">
        <v>116</v>
      </c>
    </row>
    <row r="199" s="1" customFormat="1" ht="16.5" customHeight="1">
      <c r="B199" s="37"/>
      <c r="C199" s="223" t="s">
        <v>7</v>
      </c>
      <c r="D199" s="223" t="s">
        <v>118</v>
      </c>
      <c r="E199" s="224" t="s">
        <v>371</v>
      </c>
      <c r="F199" s="225" t="s">
        <v>372</v>
      </c>
      <c r="G199" s="226" t="s">
        <v>130</v>
      </c>
      <c r="H199" s="227">
        <v>506</v>
      </c>
      <c r="I199" s="228"/>
      <c r="J199" s="229">
        <f>ROUND(I199*H199,2)</f>
        <v>0</v>
      </c>
      <c r="K199" s="225" t="s">
        <v>1</v>
      </c>
      <c r="L199" s="42"/>
      <c r="M199" s="230" t="s">
        <v>1</v>
      </c>
      <c r="N199" s="231" t="s">
        <v>41</v>
      </c>
      <c r="O199" s="85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AR199" s="234" t="s">
        <v>122</v>
      </c>
      <c r="AT199" s="234" t="s">
        <v>118</v>
      </c>
      <c r="AU199" s="234" t="s">
        <v>86</v>
      </c>
      <c r="AY199" s="16" t="s">
        <v>116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6" t="s">
        <v>84</v>
      </c>
      <c r="BK199" s="235">
        <f>ROUND(I199*H199,2)</f>
        <v>0</v>
      </c>
      <c r="BL199" s="16" t="s">
        <v>122</v>
      </c>
      <c r="BM199" s="234" t="s">
        <v>373</v>
      </c>
    </row>
    <row r="200" s="13" customFormat="1">
      <c r="B200" s="247"/>
      <c r="C200" s="248"/>
      <c r="D200" s="238" t="s">
        <v>124</v>
      </c>
      <c r="E200" s="249" t="s">
        <v>1</v>
      </c>
      <c r="F200" s="250" t="s">
        <v>374</v>
      </c>
      <c r="G200" s="248"/>
      <c r="H200" s="251">
        <v>506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AT200" s="257" t="s">
        <v>124</v>
      </c>
      <c r="AU200" s="257" t="s">
        <v>86</v>
      </c>
      <c r="AV200" s="13" t="s">
        <v>86</v>
      </c>
      <c r="AW200" s="13" t="s">
        <v>31</v>
      </c>
      <c r="AX200" s="13" t="s">
        <v>76</v>
      </c>
      <c r="AY200" s="257" t="s">
        <v>116</v>
      </c>
    </row>
    <row r="201" s="14" customFormat="1">
      <c r="B201" s="258"/>
      <c r="C201" s="259"/>
      <c r="D201" s="238" t="s">
        <v>124</v>
      </c>
      <c r="E201" s="260" t="s">
        <v>1</v>
      </c>
      <c r="F201" s="261" t="s">
        <v>127</v>
      </c>
      <c r="G201" s="259"/>
      <c r="H201" s="262">
        <v>506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AT201" s="268" t="s">
        <v>124</v>
      </c>
      <c r="AU201" s="268" t="s">
        <v>86</v>
      </c>
      <c r="AV201" s="14" t="s">
        <v>122</v>
      </c>
      <c r="AW201" s="14" t="s">
        <v>31</v>
      </c>
      <c r="AX201" s="14" t="s">
        <v>84</v>
      </c>
      <c r="AY201" s="268" t="s">
        <v>116</v>
      </c>
    </row>
    <row r="202" s="1" customFormat="1" ht="24" customHeight="1">
      <c r="B202" s="37"/>
      <c r="C202" s="223" t="s">
        <v>227</v>
      </c>
      <c r="D202" s="223" t="s">
        <v>118</v>
      </c>
      <c r="E202" s="224" t="s">
        <v>375</v>
      </c>
      <c r="F202" s="225" t="s">
        <v>376</v>
      </c>
      <c r="G202" s="226" t="s">
        <v>121</v>
      </c>
      <c r="H202" s="227">
        <v>143.16900000000001</v>
      </c>
      <c r="I202" s="228"/>
      <c r="J202" s="229">
        <f>ROUND(I202*H202,2)</f>
        <v>0</v>
      </c>
      <c r="K202" s="225" t="s">
        <v>1</v>
      </c>
      <c r="L202" s="42"/>
      <c r="M202" s="230" t="s">
        <v>1</v>
      </c>
      <c r="N202" s="231" t="s">
        <v>41</v>
      </c>
      <c r="O202" s="85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AR202" s="234" t="s">
        <v>122</v>
      </c>
      <c r="AT202" s="234" t="s">
        <v>118</v>
      </c>
      <c r="AU202" s="234" t="s">
        <v>86</v>
      </c>
      <c r="AY202" s="16" t="s">
        <v>116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6" t="s">
        <v>84</v>
      </c>
      <c r="BK202" s="235">
        <f>ROUND(I202*H202,2)</f>
        <v>0</v>
      </c>
      <c r="BL202" s="16" t="s">
        <v>122</v>
      </c>
      <c r="BM202" s="234" t="s">
        <v>377</v>
      </c>
    </row>
    <row r="203" s="12" customFormat="1">
      <c r="B203" s="236"/>
      <c r="C203" s="237"/>
      <c r="D203" s="238" t="s">
        <v>124</v>
      </c>
      <c r="E203" s="239" t="s">
        <v>1</v>
      </c>
      <c r="F203" s="240" t="s">
        <v>378</v>
      </c>
      <c r="G203" s="237"/>
      <c r="H203" s="239" t="s">
        <v>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124</v>
      </c>
      <c r="AU203" s="246" t="s">
        <v>86</v>
      </c>
      <c r="AV203" s="12" t="s">
        <v>84</v>
      </c>
      <c r="AW203" s="12" t="s">
        <v>31</v>
      </c>
      <c r="AX203" s="12" t="s">
        <v>76</v>
      </c>
      <c r="AY203" s="246" t="s">
        <v>116</v>
      </c>
    </row>
    <row r="204" s="13" customFormat="1">
      <c r="B204" s="247"/>
      <c r="C204" s="248"/>
      <c r="D204" s="238" t="s">
        <v>124</v>
      </c>
      <c r="E204" s="249" t="s">
        <v>1</v>
      </c>
      <c r="F204" s="250" t="s">
        <v>379</v>
      </c>
      <c r="G204" s="248"/>
      <c r="H204" s="251">
        <v>11.329000000000001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124</v>
      </c>
      <c r="AU204" s="257" t="s">
        <v>86</v>
      </c>
      <c r="AV204" s="13" t="s">
        <v>86</v>
      </c>
      <c r="AW204" s="13" t="s">
        <v>31</v>
      </c>
      <c r="AX204" s="13" t="s">
        <v>76</v>
      </c>
      <c r="AY204" s="257" t="s">
        <v>116</v>
      </c>
    </row>
    <row r="205" s="13" customFormat="1">
      <c r="B205" s="247"/>
      <c r="C205" s="248"/>
      <c r="D205" s="238" t="s">
        <v>124</v>
      </c>
      <c r="E205" s="249" t="s">
        <v>1</v>
      </c>
      <c r="F205" s="250" t="s">
        <v>380</v>
      </c>
      <c r="G205" s="248"/>
      <c r="H205" s="251">
        <v>131.84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124</v>
      </c>
      <c r="AU205" s="257" t="s">
        <v>86</v>
      </c>
      <c r="AV205" s="13" t="s">
        <v>86</v>
      </c>
      <c r="AW205" s="13" t="s">
        <v>31</v>
      </c>
      <c r="AX205" s="13" t="s">
        <v>76</v>
      </c>
      <c r="AY205" s="257" t="s">
        <v>116</v>
      </c>
    </row>
    <row r="206" s="14" customFormat="1">
      <c r="B206" s="258"/>
      <c r="C206" s="259"/>
      <c r="D206" s="238" t="s">
        <v>124</v>
      </c>
      <c r="E206" s="260" t="s">
        <v>1</v>
      </c>
      <c r="F206" s="261" t="s">
        <v>127</v>
      </c>
      <c r="G206" s="259"/>
      <c r="H206" s="262">
        <v>143.16900000000001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AT206" s="268" t="s">
        <v>124</v>
      </c>
      <c r="AU206" s="268" t="s">
        <v>86</v>
      </c>
      <c r="AV206" s="14" t="s">
        <v>122</v>
      </c>
      <c r="AW206" s="14" t="s">
        <v>31</v>
      </c>
      <c r="AX206" s="14" t="s">
        <v>84</v>
      </c>
      <c r="AY206" s="268" t="s">
        <v>116</v>
      </c>
    </row>
    <row r="207" s="1" customFormat="1" ht="16.5" customHeight="1">
      <c r="B207" s="37"/>
      <c r="C207" s="223" t="s">
        <v>231</v>
      </c>
      <c r="D207" s="223" t="s">
        <v>118</v>
      </c>
      <c r="E207" s="224" t="s">
        <v>381</v>
      </c>
      <c r="F207" s="225" t="s">
        <v>382</v>
      </c>
      <c r="G207" s="226" t="s">
        <v>121</v>
      </c>
      <c r="H207" s="227">
        <v>1840</v>
      </c>
      <c r="I207" s="228"/>
      <c r="J207" s="229">
        <f>ROUND(I207*H207,2)</f>
        <v>0</v>
      </c>
      <c r="K207" s="225" t="s">
        <v>1</v>
      </c>
      <c r="L207" s="42"/>
      <c r="M207" s="230" t="s">
        <v>1</v>
      </c>
      <c r="N207" s="231" t="s">
        <v>41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122</v>
      </c>
      <c r="AT207" s="234" t="s">
        <v>118</v>
      </c>
      <c r="AU207" s="234" t="s">
        <v>86</v>
      </c>
      <c r="AY207" s="16" t="s">
        <v>116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84</v>
      </c>
      <c r="BK207" s="235">
        <f>ROUND(I207*H207,2)</f>
        <v>0</v>
      </c>
      <c r="BL207" s="16" t="s">
        <v>122</v>
      </c>
      <c r="BM207" s="234" t="s">
        <v>383</v>
      </c>
    </row>
    <row r="208" s="13" customFormat="1">
      <c r="B208" s="247"/>
      <c r="C208" s="248"/>
      <c r="D208" s="238" t="s">
        <v>124</v>
      </c>
      <c r="E208" s="249" t="s">
        <v>1</v>
      </c>
      <c r="F208" s="250" t="s">
        <v>384</v>
      </c>
      <c r="G208" s="248"/>
      <c r="H208" s="251">
        <v>1840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124</v>
      </c>
      <c r="AU208" s="257" t="s">
        <v>86</v>
      </c>
      <c r="AV208" s="13" t="s">
        <v>86</v>
      </c>
      <c r="AW208" s="13" t="s">
        <v>31</v>
      </c>
      <c r="AX208" s="13" t="s">
        <v>76</v>
      </c>
      <c r="AY208" s="257" t="s">
        <v>116</v>
      </c>
    </row>
    <row r="209" s="14" customFormat="1">
      <c r="B209" s="258"/>
      <c r="C209" s="259"/>
      <c r="D209" s="238" t="s">
        <v>124</v>
      </c>
      <c r="E209" s="260" t="s">
        <v>1</v>
      </c>
      <c r="F209" s="261" t="s">
        <v>127</v>
      </c>
      <c r="G209" s="259"/>
      <c r="H209" s="262">
        <v>1840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AT209" s="268" t="s">
        <v>124</v>
      </c>
      <c r="AU209" s="268" t="s">
        <v>86</v>
      </c>
      <c r="AV209" s="14" t="s">
        <v>122</v>
      </c>
      <c r="AW209" s="14" t="s">
        <v>31</v>
      </c>
      <c r="AX209" s="14" t="s">
        <v>84</v>
      </c>
      <c r="AY209" s="268" t="s">
        <v>116</v>
      </c>
    </row>
    <row r="210" s="1" customFormat="1" ht="16.5" customHeight="1">
      <c r="B210" s="37"/>
      <c r="C210" s="223" t="s">
        <v>236</v>
      </c>
      <c r="D210" s="223" t="s">
        <v>118</v>
      </c>
      <c r="E210" s="224" t="s">
        <v>385</v>
      </c>
      <c r="F210" s="225" t="s">
        <v>386</v>
      </c>
      <c r="G210" s="226" t="s">
        <v>270</v>
      </c>
      <c r="H210" s="227">
        <v>36.100000000000001</v>
      </c>
      <c r="I210" s="228"/>
      <c r="J210" s="229">
        <f>ROUND(I210*H210,2)</f>
        <v>0</v>
      </c>
      <c r="K210" s="225" t="s">
        <v>1</v>
      </c>
      <c r="L210" s="42"/>
      <c r="M210" s="230" t="s">
        <v>1</v>
      </c>
      <c r="N210" s="231" t="s">
        <v>41</v>
      </c>
      <c r="O210" s="85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AR210" s="234" t="s">
        <v>122</v>
      </c>
      <c r="AT210" s="234" t="s">
        <v>118</v>
      </c>
      <c r="AU210" s="234" t="s">
        <v>86</v>
      </c>
      <c r="AY210" s="16" t="s">
        <v>116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84</v>
      </c>
      <c r="BK210" s="235">
        <f>ROUND(I210*H210,2)</f>
        <v>0</v>
      </c>
      <c r="BL210" s="16" t="s">
        <v>122</v>
      </c>
      <c r="BM210" s="234" t="s">
        <v>387</v>
      </c>
    </row>
    <row r="211" s="13" customFormat="1">
      <c r="B211" s="247"/>
      <c r="C211" s="248"/>
      <c r="D211" s="238" t="s">
        <v>124</v>
      </c>
      <c r="E211" s="249" t="s">
        <v>1</v>
      </c>
      <c r="F211" s="250" t="s">
        <v>388</v>
      </c>
      <c r="G211" s="248"/>
      <c r="H211" s="251">
        <v>8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AT211" s="257" t="s">
        <v>124</v>
      </c>
      <c r="AU211" s="257" t="s">
        <v>86</v>
      </c>
      <c r="AV211" s="13" t="s">
        <v>86</v>
      </c>
      <c r="AW211" s="13" t="s">
        <v>31</v>
      </c>
      <c r="AX211" s="13" t="s">
        <v>76</v>
      </c>
      <c r="AY211" s="257" t="s">
        <v>116</v>
      </c>
    </row>
    <row r="212" s="13" customFormat="1">
      <c r="B212" s="247"/>
      <c r="C212" s="248"/>
      <c r="D212" s="238" t="s">
        <v>124</v>
      </c>
      <c r="E212" s="249" t="s">
        <v>1</v>
      </c>
      <c r="F212" s="250" t="s">
        <v>389</v>
      </c>
      <c r="G212" s="248"/>
      <c r="H212" s="251">
        <v>1.5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124</v>
      </c>
      <c r="AU212" s="257" t="s">
        <v>86</v>
      </c>
      <c r="AV212" s="13" t="s">
        <v>86</v>
      </c>
      <c r="AW212" s="13" t="s">
        <v>31</v>
      </c>
      <c r="AX212" s="13" t="s">
        <v>76</v>
      </c>
      <c r="AY212" s="257" t="s">
        <v>116</v>
      </c>
    </row>
    <row r="213" s="13" customFormat="1">
      <c r="B213" s="247"/>
      <c r="C213" s="248"/>
      <c r="D213" s="238" t="s">
        <v>124</v>
      </c>
      <c r="E213" s="249" t="s">
        <v>1</v>
      </c>
      <c r="F213" s="250" t="s">
        <v>390</v>
      </c>
      <c r="G213" s="248"/>
      <c r="H213" s="251">
        <v>25.300000000000001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124</v>
      </c>
      <c r="AU213" s="257" t="s">
        <v>86</v>
      </c>
      <c r="AV213" s="13" t="s">
        <v>86</v>
      </c>
      <c r="AW213" s="13" t="s">
        <v>31</v>
      </c>
      <c r="AX213" s="13" t="s">
        <v>76</v>
      </c>
      <c r="AY213" s="257" t="s">
        <v>116</v>
      </c>
    </row>
    <row r="214" s="13" customFormat="1">
      <c r="B214" s="247"/>
      <c r="C214" s="248"/>
      <c r="D214" s="238" t="s">
        <v>124</v>
      </c>
      <c r="E214" s="249" t="s">
        <v>1</v>
      </c>
      <c r="F214" s="250" t="s">
        <v>391</v>
      </c>
      <c r="G214" s="248"/>
      <c r="H214" s="251">
        <v>1.3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124</v>
      </c>
      <c r="AU214" s="257" t="s">
        <v>86</v>
      </c>
      <c r="AV214" s="13" t="s">
        <v>86</v>
      </c>
      <c r="AW214" s="13" t="s">
        <v>31</v>
      </c>
      <c r="AX214" s="13" t="s">
        <v>76</v>
      </c>
      <c r="AY214" s="257" t="s">
        <v>116</v>
      </c>
    </row>
    <row r="215" s="14" customFormat="1">
      <c r="B215" s="258"/>
      <c r="C215" s="259"/>
      <c r="D215" s="238" t="s">
        <v>124</v>
      </c>
      <c r="E215" s="260" t="s">
        <v>1</v>
      </c>
      <c r="F215" s="261" t="s">
        <v>127</v>
      </c>
      <c r="G215" s="259"/>
      <c r="H215" s="262">
        <v>36.099999999999994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AT215" s="268" t="s">
        <v>124</v>
      </c>
      <c r="AU215" s="268" t="s">
        <v>86</v>
      </c>
      <c r="AV215" s="14" t="s">
        <v>122</v>
      </c>
      <c r="AW215" s="14" t="s">
        <v>31</v>
      </c>
      <c r="AX215" s="14" t="s">
        <v>84</v>
      </c>
      <c r="AY215" s="268" t="s">
        <v>116</v>
      </c>
    </row>
    <row r="216" s="1" customFormat="1" ht="16.5" customHeight="1">
      <c r="B216" s="37"/>
      <c r="C216" s="223" t="s">
        <v>241</v>
      </c>
      <c r="D216" s="223" t="s">
        <v>118</v>
      </c>
      <c r="E216" s="224" t="s">
        <v>392</v>
      </c>
      <c r="F216" s="225" t="s">
        <v>393</v>
      </c>
      <c r="G216" s="226" t="s">
        <v>270</v>
      </c>
      <c r="H216" s="227">
        <v>92</v>
      </c>
      <c r="I216" s="228"/>
      <c r="J216" s="229">
        <f>ROUND(I216*H216,2)</f>
        <v>0</v>
      </c>
      <c r="K216" s="225" t="s">
        <v>1</v>
      </c>
      <c r="L216" s="42"/>
      <c r="M216" s="230" t="s">
        <v>1</v>
      </c>
      <c r="N216" s="231" t="s">
        <v>41</v>
      </c>
      <c r="O216" s="85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AR216" s="234" t="s">
        <v>122</v>
      </c>
      <c r="AT216" s="234" t="s">
        <v>118</v>
      </c>
      <c r="AU216" s="234" t="s">
        <v>86</v>
      </c>
      <c r="AY216" s="16" t="s">
        <v>116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6" t="s">
        <v>84</v>
      </c>
      <c r="BK216" s="235">
        <f>ROUND(I216*H216,2)</f>
        <v>0</v>
      </c>
      <c r="BL216" s="16" t="s">
        <v>122</v>
      </c>
      <c r="BM216" s="234" t="s">
        <v>394</v>
      </c>
    </row>
    <row r="217" s="13" customFormat="1">
      <c r="B217" s="247"/>
      <c r="C217" s="248"/>
      <c r="D217" s="238" t="s">
        <v>124</v>
      </c>
      <c r="E217" s="249" t="s">
        <v>1</v>
      </c>
      <c r="F217" s="250" t="s">
        <v>395</v>
      </c>
      <c r="G217" s="248"/>
      <c r="H217" s="251">
        <v>92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124</v>
      </c>
      <c r="AU217" s="257" t="s">
        <v>86</v>
      </c>
      <c r="AV217" s="13" t="s">
        <v>86</v>
      </c>
      <c r="AW217" s="13" t="s">
        <v>31</v>
      </c>
      <c r="AX217" s="13" t="s">
        <v>76</v>
      </c>
      <c r="AY217" s="257" t="s">
        <v>116</v>
      </c>
    </row>
    <row r="218" s="14" customFormat="1">
      <c r="B218" s="258"/>
      <c r="C218" s="259"/>
      <c r="D218" s="238" t="s">
        <v>124</v>
      </c>
      <c r="E218" s="260" t="s">
        <v>1</v>
      </c>
      <c r="F218" s="261" t="s">
        <v>127</v>
      </c>
      <c r="G218" s="259"/>
      <c r="H218" s="262">
        <v>92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AT218" s="268" t="s">
        <v>124</v>
      </c>
      <c r="AU218" s="268" t="s">
        <v>86</v>
      </c>
      <c r="AV218" s="14" t="s">
        <v>122</v>
      </c>
      <c r="AW218" s="14" t="s">
        <v>31</v>
      </c>
      <c r="AX218" s="14" t="s">
        <v>84</v>
      </c>
      <c r="AY218" s="268" t="s">
        <v>116</v>
      </c>
    </row>
    <row r="219" s="1" customFormat="1" ht="24" customHeight="1">
      <c r="B219" s="37"/>
      <c r="C219" s="223" t="s">
        <v>247</v>
      </c>
      <c r="D219" s="223" t="s">
        <v>118</v>
      </c>
      <c r="E219" s="224" t="s">
        <v>396</v>
      </c>
      <c r="F219" s="225" t="s">
        <v>397</v>
      </c>
      <c r="G219" s="226" t="s">
        <v>121</v>
      </c>
      <c r="H219" s="227">
        <v>128</v>
      </c>
      <c r="I219" s="228"/>
      <c r="J219" s="229">
        <f>ROUND(I219*H219,2)</f>
        <v>0</v>
      </c>
      <c r="K219" s="225" t="s">
        <v>1</v>
      </c>
      <c r="L219" s="42"/>
      <c r="M219" s="230" t="s">
        <v>1</v>
      </c>
      <c r="N219" s="231" t="s">
        <v>41</v>
      </c>
      <c r="O219" s="85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AR219" s="234" t="s">
        <v>122</v>
      </c>
      <c r="AT219" s="234" t="s">
        <v>118</v>
      </c>
      <c r="AU219" s="234" t="s">
        <v>86</v>
      </c>
      <c r="AY219" s="16" t="s">
        <v>116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6" t="s">
        <v>84</v>
      </c>
      <c r="BK219" s="235">
        <f>ROUND(I219*H219,2)</f>
        <v>0</v>
      </c>
      <c r="BL219" s="16" t="s">
        <v>122</v>
      </c>
      <c r="BM219" s="234" t="s">
        <v>398</v>
      </c>
    </row>
    <row r="220" s="13" customFormat="1">
      <c r="B220" s="247"/>
      <c r="C220" s="248"/>
      <c r="D220" s="238" t="s">
        <v>124</v>
      </c>
      <c r="E220" s="249" t="s">
        <v>1</v>
      </c>
      <c r="F220" s="250" t="s">
        <v>399</v>
      </c>
      <c r="G220" s="248"/>
      <c r="H220" s="251">
        <v>128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124</v>
      </c>
      <c r="AU220" s="257" t="s">
        <v>86</v>
      </c>
      <c r="AV220" s="13" t="s">
        <v>86</v>
      </c>
      <c r="AW220" s="13" t="s">
        <v>31</v>
      </c>
      <c r="AX220" s="13" t="s">
        <v>76</v>
      </c>
      <c r="AY220" s="257" t="s">
        <v>116</v>
      </c>
    </row>
    <row r="221" s="14" customFormat="1">
      <c r="B221" s="258"/>
      <c r="C221" s="259"/>
      <c r="D221" s="238" t="s">
        <v>124</v>
      </c>
      <c r="E221" s="260" t="s">
        <v>1</v>
      </c>
      <c r="F221" s="261" t="s">
        <v>127</v>
      </c>
      <c r="G221" s="259"/>
      <c r="H221" s="262">
        <v>128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AT221" s="268" t="s">
        <v>124</v>
      </c>
      <c r="AU221" s="268" t="s">
        <v>86</v>
      </c>
      <c r="AV221" s="14" t="s">
        <v>122</v>
      </c>
      <c r="AW221" s="14" t="s">
        <v>31</v>
      </c>
      <c r="AX221" s="14" t="s">
        <v>84</v>
      </c>
      <c r="AY221" s="268" t="s">
        <v>116</v>
      </c>
    </row>
    <row r="222" s="1" customFormat="1" ht="16.5" customHeight="1">
      <c r="B222" s="37"/>
      <c r="C222" s="223" t="s">
        <v>252</v>
      </c>
      <c r="D222" s="223" t="s">
        <v>118</v>
      </c>
      <c r="E222" s="224" t="s">
        <v>400</v>
      </c>
      <c r="F222" s="225" t="s">
        <v>401</v>
      </c>
      <c r="G222" s="226" t="s">
        <v>270</v>
      </c>
      <c r="H222" s="227">
        <v>258.62</v>
      </c>
      <c r="I222" s="228"/>
      <c r="J222" s="229">
        <f>ROUND(I222*H222,2)</f>
        <v>0</v>
      </c>
      <c r="K222" s="225" t="s">
        <v>1</v>
      </c>
      <c r="L222" s="42"/>
      <c r="M222" s="230" t="s">
        <v>1</v>
      </c>
      <c r="N222" s="231" t="s">
        <v>41</v>
      </c>
      <c r="O222" s="85"/>
      <c r="P222" s="232">
        <f>O222*H222</f>
        <v>0</v>
      </c>
      <c r="Q222" s="232">
        <v>0</v>
      </c>
      <c r="R222" s="232">
        <f>Q222*H222</f>
        <v>0</v>
      </c>
      <c r="S222" s="232">
        <v>0</v>
      </c>
      <c r="T222" s="233">
        <f>S222*H222</f>
        <v>0</v>
      </c>
      <c r="AR222" s="234" t="s">
        <v>122</v>
      </c>
      <c r="AT222" s="234" t="s">
        <v>118</v>
      </c>
      <c r="AU222" s="234" t="s">
        <v>86</v>
      </c>
      <c r="AY222" s="16" t="s">
        <v>116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6" t="s">
        <v>84</v>
      </c>
      <c r="BK222" s="235">
        <f>ROUND(I222*H222,2)</f>
        <v>0</v>
      </c>
      <c r="BL222" s="16" t="s">
        <v>122</v>
      </c>
      <c r="BM222" s="234" t="s">
        <v>402</v>
      </c>
    </row>
    <row r="223" s="13" customFormat="1">
      <c r="B223" s="247"/>
      <c r="C223" s="248"/>
      <c r="D223" s="238" t="s">
        <v>124</v>
      </c>
      <c r="E223" s="249" t="s">
        <v>1</v>
      </c>
      <c r="F223" s="250" t="s">
        <v>403</v>
      </c>
      <c r="G223" s="248"/>
      <c r="H223" s="251">
        <v>258.62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124</v>
      </c>
      <c r="AU223" s="257" t="s">
        <v>86</v>
      </c>
      <c r="AV223" s="13" t="s">
        <v>86</v>
      </c>
      <c r="AW223" s="13" t="s">
        <v>31</v>
      </c>
      <c r="AX223" s="13" t="s">
        <v>76</v>
      </c>
      <c r="AY223" s="257" t="s">
        <v>116</v>
      </c>
    </row>
    <row r="224" s="14" customFormat="1">
      <c r="B224" s="258"/>
      <c r="C224" s="259"/>
      <c r="D224" s="238" t="s">
        <v>124</v>
      </c>
      <c r="E224" s="260" t="s">
        <v>1</v>
      </c>
      <c r="F224" s="261" t="s">
        <v>127</v>
      </c>
      <c r="G224" s="259"/>
      <c r="H224" s="262">
        <v>258.62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AT224" s="268" t="s">
        <v>124</v>
      </c>
      <c r="AU224" s="268" t="s">
        <v>86</v>
      </c>
      <c r="AV224" s="14" t="s">
        <v>122</v>
      </c>
      <c r="AW224" s="14" t="s">
        <v>31</v>
      </c>
      <c r="AX224" s="14" t="s">
        <v>84</v>
      </c>
      <c r="AY224" s="268" t="s">
        <v>116</v>
      </c>
    </row>
    <row r="225" s="1" customFormat="1" ht="24" customHeight="1">
      <c r="B225" s="37"/>
      <c r="C225" s="223" t="s">
        <v>257</v>
      </c>
      <c r="D225" s="223" t="s">
        <v>118</v>
      </c>
      <c r="E225" s="224" t="s">
        <v>404</v>
      </c>
      <c r="F225" s="225" t="s">
        <v>405</v>
      </c>
      <c r="G225" s="226" t="s">
        <v>121</v>
      </c>
      <c r="H225" s="227">
        <v>4.532</v>
      </c>
      <c r="I225" s="228"/>
      <c r="J225" s="229">
        <f>ROUND(I225*H225,2)</f>
        <v>0</v>
      </c>
      <c r="K225" s="225" t="s">
        <v>1</v>
      </c>
      <c r="L225" s="42"/>
      <c r="M225" s="230" t="s">
        <v>1</v>
      </c>
      <c r="N225" s="231" t="s">
        <v>41</v>
      </c>
      <c r="O225" s="85"/>
      <c r="P225" s="232">
        <f>O225*H225</f>
        <v>0</v>
      </c>
      <c r="Q225" s="232">
        <v>0</v>
      </c>
      <c r="R225" s="232">
        <f>Q225*H225</f>
        <v>0</v>
      </c>
      <c r="S225" s="232">
        <v>0</v>
      </c>
      <c r="T225" s="233">
        <f>S225*H225</f>
        <v>0</v>
      </c>
      <c r="AR225" s="234" t="s">
        <v>122</v>
      </c>
      <c r="AT225" s="234" t="s">
        <v>118</v>
      </c>
      <c r="AU225" s="234" t="s">
        <v>86</v>
      </c>
      <c r="AY225" s="16" t="s">
        <v>116</v>
      </c>
      <c r="BE225" s="235">
        <f>IF(N225="základní",J225,0)</f>
        <v>0</v>
      </c>
      <c r="BF225" s="235">
        <f>IF(N225="snížená",J225,0)</f>
        <v>0</v>
      </c>
      <c r="BG225" s="235">
        <f>IF(N225="zákl. přenesená",J225,0)</f>
        <v>0</v>
      </c>
      <c r="BH225" s="235">
        <f>IF(N225="sníž. přenesená",J225,0)</f>
        <v>0</v>
      </c>
      <c r="BI225" s="235">
        <f>IF(N225="nulová",J225,0)</f>
        <v>0</v>
      </c>
      <c r="BJ225" s="16" t="s">
        <v>84</v>
      </c>
      <c r="BK225" s="235">
        <f>ROUND(I225*H225,2)</f>
        <v>0</v>
      </c>
      <c r="BL225" s="16" t="s">
        <v>122</v>
      </c>
      <c r="BM225" s="234" t="s">
        <v>406</v>
      </c>
    </row>
    <row r="226" s="13" customFormat="1">
      <c r="B226" s="247"/>
      <c r="C226" s="248"/>
      <c r="D226" s="238" t="s">
        <v>124</v>
      </c>
      <c r="E226" s="249" t="s">
        <v>1</v>
      </c>
      <c r="F226" s="250" t="s">
        <v>407</v>
      </c>
      <c r="G226" s="248"/>
      <c r="H226" s="251">
        <v>1.401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124</v>
      </c>
      <c r="AU226" s="257" t="s">
        <v>86</v>
      </c>
      <c r="AV226" s="13" t="s">
        <v>86</v>
      </c>
      <c r="AW226" s="13" t="s">
        <v>31</v>
      </c>
      <c r="AX226" s="13" t="s">
        <v>76</v>
      </c>
      <c r="AY226" s="257" t="s">
        <v>116</v>
      </c>
    </row>
    <row r="227" s="13" customFormat="1">
      <c r="B227" s="247"/>
      <c r="C227" s="248"/>
      <c r="D227" s="238" t="s">
        <v>124</v>
      </c>
      <c r="E227" s="249" t="s">
        <v>1</v>
      </c>
      <c r="F227" s="250" t="s">
        <v>408</v>
      </c>
      <c r="G227" s="248"/>
      <c r="H227" s="251">
        <v>3.1309999999999998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124</v>
      </c>
      <c r="AU227" s="257" t="s">
        <v>86</v>
      </c>
      <c r="AV227" s="13" t="s">
        <v>86</v>
      </c>
      <c r="AW227" s="13" t="s">
        <v>31</v>
      </c>
      <c r="AX227" s="13" t="s">
        <v>76</v>
      </c>
      <c r="AY227" s="257" t="s">
        <v>116</v>
      </c>
    </row>
    <row r="228" s="14" customFormat="1">
      <c r="B228" s="258"/>
      <c r="C228" s="259"/>
      <c r="D228" s="238" t="s">
        <v>124</v>
      </c>
      <c r="E228" s="260" t="s">
        <v>1</v>
      </c>
      <c r="F228" s="261" t="s">
        <v>127</v>
      </c>
      <c r="G228" s="259"/>
      <c r="H228" s="262">
        <v>4.532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AT228" s="268" t="s">
        <v>124</v>
      </c>
      <c r="AU228" s="268" t="s">
        <v>86</v>
      </c>
      <c r="AV228" s="14" t="s">
        <v>122</v>
      </c>
      <c r="AW228" s="14" t="s">
        <v>31</v>
      </c>
      <c r="AX228" s="14" t="s">
        <v>84</v>
      </c>
      <c r="AY228" s="268" t="s">
        <v>116</v>
      </c>
    </row>
    <row r="229" s="1" customFormat="1" ht="16.5" customHeight="1">
      <c r="B229" s="37"/>
      <c r="C229" s="223" t="s">
        <v>262</v>
      </c>
      <c r="D229" s="223" t="s">
        <v>118</v>
      </c>
      <c r="E229" s="224" t="s">
        <v>409</v>
      </c>
      <c r="F229" s="225" t="s">
        <v>410</v>
      </c>
      <c r="G229" s="226" t="s">
        <v>411</v>
      </c>
      <c r="H229" s="227">
        <v>31</v>
      </c>
      <c r="I229" s="228"/>
      <c r="J229" s="229">
        <f>ROUND(I229*H229,2)</f>
        <v>0</v>
      </c>
      <c r="K229" s="225" t="s">
        <v>1</v>
      </c>
      <c r="L229" s="42"/>
      <c r="M229" s="230" t="s">
        <v>1</v>
      </c>
      <c r="N229" s="231" t="s">
        <v>41</v>
      </c>
      <c r="O229" s="85"/>
      <c r="P229" s="232">
        <f>O229*H229</f>
        <v>0</v>
      </c>
      <c r="Q229" s="232">
        <v>0</v>
      </c>
      <c r="R229" s="232">
        <f>Q229*H229</f>
        <v>0</v>
      </c>
      <c r="S229" s="232">
        <v>0</v>
      </c>
      <c r="T229" s="233">
        <f>S229*H229</f>
        <v>0</v>
      </c>
      <c r="AR229" s="234" t="s">
        <v>122</v>
      </c>
      <c r="AT229" s="234" t="s">
        <v>118</v>
      </c>
      <c r="AU229" s="234" t="s">
        <v>86</v>
      </c>
      <c r="AY229" s="16" t="s">
        <v>116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6" t="s">
        <v>84</v>
      </c>
      <c r="BK229" s="235">
        <f>ROUND(I229*H229,2)</f>
        <v>0</v>
      </c>
      <c r="BL229" s="16" t="s">
        <v>122</v>
      </c>
      <c r="BM229" s="234" t="s">
        <v>412</v>
      </c>
    </row>
    <row r="230" s="13" customFormat="1">
      <c r="B230" s="247"/>
      <c r="C230" s="248"/>
      <c r="D230" s="238" t="s">
        <v>124</v>
      </c>
      <c r="E230" s="249" t="s">
        <v>1</v>
      </c>
      <c r="F230" s="250" t="s">
        <v>413</v>
      </c>
      <c r="G230" s="248"/>
      <c r="H230" s="251">
        <v>31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AT230" s="257" t="s">
        <v>124</v>
      </c>
      <c r="AU230" s="257" t="s">
        <v>86</v>
      </c>
      <c r="AV230" s="13" t="s">
        <v>86</v>
      </c>
      <c r="AW230" s="13" t="s">
        <v>31</v>
      </c>
      <c r="AX230" s="13" t="s">
        <v>76</v>
      </c>
      <c r="AY230" s="257" t="s">
        <v>116</v>
      </c>
    </row>
    <row r="231" s="14" customFormat="1">
      <c r="B231" s="258"/>
      <c r="C231" s="259"/>
      <c r="D231" s="238" t="s">
        <v>124</v>
      </c>
      <c r="E231" s="260" t="s">
        <v>1</v>
      </c>
      <c r="F231" s="261" t="s">
        <v>127</v>
      </c>
      <c r="G231" s="259"/>
      <c r="H231" s="262">
        <v>31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124</v>
      </c>
      <c r="AU231" s="268" t="s">
        <v>86</v>
      </c>
      <c r="AV231" s="14" t="s">
        <v>122</v>
      </c>
      <c r="AW231" s="14" t="s">
        <v>31</v>
      </c>
      <c r="AX231" s="14" t="s">
        <v>84</v>
      </c>
      <c r="AY231" s="268" t="s">
        <v>116</v>
      </c>
    </row>
    <row r="232" s="11" customFormat="1" ht="22.8" customHeight="1">
      <c r="B232" s="207"/>
      <c r="C232" s="208"/>
      <c r="D232" s="209" t="s">
        <v>75</v>
      </c>
      <c r="E232" s="221" t="s">
        <v>275</v>
      </c>
      <c r="F232" s="221" t="s">
        <v>276</v>
      </c>
      <c r="G232" s="208"/>
      <c r="H232" s="208"/>
      <c r="I232" s="211"/>
      <c r="J232" s="222">
        <f>BK232</f>
        <v>0</v>
      </c>
      <c r="K232" s="208"/>
      <c r="L232" s="213"/>
      <c r="M232" s="214"/>
      <c r="N232" s="215"/>
      <c r="O232" s="215"/>
      <c r="P232" s="216">
        <f>SUM(P233:P234)</f>
        <v>0</v>
      </c>
      <c r="Q232" s="215"/>
      <c r="R232" s="216">
        <f>SUM(R233:R234)</f>
        <v>0</v>
      </c>
      <c r="S232" s="215"/>
      <c r="T232" s="217">
        <f>SUM(T233:T234)</f>
        <v>0</v>
      </c>
      <c r="AR232" s="218" t="s">
        <v>84</v>
      </c>
      <c r="AT232" s="219" t="s">
        <v>75</v>
      </c>
      <c r="AU232" s="219" t="s">
        <v>84</v>
      </c>
      <c r="AY232" s="218" t="s">
        <v>116</v>
      </c>
      <c r="BK232" s="220">
        <f>SUM(BK233:BK234)</f>
        <v>0</v>
      </c>
    </row>
    <row r="233" s="1" customFormat="1" ht="24" customHeight="1">
      <c r="B233" s="37"/>
      <c r="C233" s="223" t="s">
        <v>267</v>
      </c>
      <c r="D233" s="223" t="s">
        <v>118</v>
      </c>
      <c r="E233" s="224" t="s">
        <v>278</v>
      </c>
      <c r="F233" s="225" t="s">
        <v>279</v>
      </c>
      <c r="G233" s="226" t="s">
        <v>280</v>
      </c>
      <c r="H233" s="227">
        <v>23</v>
      </c>
      <c r="I233" s="228"/>
      <c r="J233" s="229">
        <f>ROUND(I233*H233,2)</f>
        <v>0</v>
      </c>
      <c r="K233" s="225" t="s">
        <v>1</v>
      </c>
      <c r="L233" s="42"/>
      <c r="M233" s="230" t="s">
        <v>1</v>
      </c>
      <c r="N233" s="231" t="s">
        <v>41</v>
      </c>
      <c r="O233" s="85"/>
      <c r="P233" s="232">
        <f>O233*H233</f>
        <v>0</v>
      </c>
      <c r="Q233" s="232">
        <v>0</v>
      </c>
      <c r="R233" s="232">
        <f>Q233*H233</f>
        <v>0</v>
      </c>
      <c r="S233" s="232">
        <v>0</v>
      </c>
      <c r="T233" s="233">
        <f>S233*H233</f>
        <v>0</v>
      </c>
      <c r="AR233" s="234" t="s">
        <v>122</v>
      </c>
      <c r="AT233" s="234" t="s">
        <v>118</v>
      </c>
      <c r="AU233" s="234" t="s">
        <v>86</v>
      </c>
      <c r="AY233" s="16" t="s">
        <v>116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6" t="s">
        <v>84</v>
      </c>
      <c r="BK233" s="235">
        <f>ROUND(I233*H233,2)</f>
        <v>0</v>
      </c>
      <c r="BL233" s="16" t="s">
        <v>122</v>
      </c>
      <c r="BM233" s="234" t="s">
        <v>414</v>
      </c>
    </row>
    <row r="234" s="1" customFormat="1" ht="24" customHeight="1">
      <c r="B234" s="37"/>
      <c r="C234" s="223" t="s">
        <v>277</v>
      </c>
      <c r="D234" s="223" t="s">
        <v>118</v>
      </c>
      <c r="E234" s="224" t="s">
        <v>283</v>
      </c>
      <c r="F234" s="225" t="s">
        <v>284</v>
      </c>
      <c r="G234" s="226" t="s">
        <v>280</v>
      </c>
      <c r="H234" s="227">
        <v>18.25</v>
      </c>
      <c r="I234" s="228"/>
      <c r="J234" s="229">
        <f>ROUND(I234*H234,2)</f>
        <v>0</v>
      </c>
      <c r="K234" s="225" t="s">
        <v>1</v>
      </c>
      <c r="L234" s="42"/>
      <c r="M234" s="230" t="s">
        <v>1</v>
      </c>
      <c r="N234" s="231" t="s">
        <v>41</v>
      </c>
      <c r="O234" s="85"/>
      <c r="P234" s="232">
        <f>O234*H234</f>
        <v>0</v>
      </c>
      <c r="Q234" s="232">
        <v>0</v>
      </c>
      <c r="R234" s="232">
        <f>Q234*H234</f>
        <v>0</v>
      </c>
      <c r="S234" s="232">
        <v>0</v>
      </c>
      <c r="T234" s="233">
        <f>S234*H234</f>
        <v>0</v>
      </c>
      <c r="AR234" s="234" t="s">
        <v>122</v>
      </c>
      <c r="AT234" s="234" t="s">
        <v>118</v>
      </c>
      <c r="AU234" s="234" t="s">
        <v>86</v>
      </c>
      <c r="AY234" s="16" t="s">
        <v>116</v>
      </c>
      <c r="BE234" s="235">
        <f>IF(N234="základní",J234,0)</f>
        <v>0</v>
      </c>
      <c r="BF234" s="235">
        <f>IF(N234="snížená",J234,0)</f>
        <v>0</v>
      </c>
      <c r="BG234" s="235">
        <f>IF(N234="zákl. přenesená",J234,0)</f>
        <v>0</v>
      </c>
      <c r="BH234" s="235">
        <f>IF(N234="sníž. přenesená",J234,0)</f>
        <v>0</v>
      </c>
      <c r="BI234" s="235">
        <f>IF(N234="nulová",J234,0)</f>
        <v>0</v>
      </c>
      <c r="BJ234" s="16" t="s">
        <v>84</v>
      </c>
      <c r="BK234" s="235">
        <f>ROUND(I234*H234,2)</f>
        <v>0</v>
      </c>
      <c r="BL234" s="16" t="s">
        <v>122</v>
      </c>
      <c r="BM234" s="234" t="s">
        <v>415</v>
      </c>
    </row>
    <row r="235" s="11" customFormat="1" ht="22.8" customHeight="1">
      <c r="B235" s="207"/>
      <c r="C235" s="208"/>
      <c r="D235" s="209" t="s">
        <v>75</v>
      </c>
      <c r="E235" s="221" t="s">
        <v>416</v>
      </c>
      <c r="F235" s="221" t="s">
        <v>417</v>
      </c>
      <c r="G235" s="208"/>
      <c r="H235" s="208"/>
      <c r="I235" s="211"/>
      <c r="J235" s="222">
        <f>BK235</f>
        <v>0</v>
      </c>
      <c r="K235" s="208"/>
      <c r="L235" s="213"/>
      <c r="M235" s="214"/>
      <c r="N235" s="215"/>
      <c r="O235" s="215"/>
      <c r="P235" s="216">
        <f>SUM(P236:P250)</f>
        <v>0</v>
      </c>
      <c r="Q235" s="215"/>
      <c r="R235" s="216">
        <f>SUM(R236:R250)</f>
        <v>0</v>
      </c>
      <c r="S235" s="215"/>
      <c r="T235" s="217">
        <f>SUM(T236:T250)</f>
        <v>0</v>
      </c>
      <c r="AR235" s="218" t="s">
        <v>84</v>
      </c>
      <c r="AT235" s="219" t="s">
        <v>75</v>
      </c>
      <c r="AU235" s="219" t="s">
        <v>84</v>
      </c>
      <c r="AY235" s="218" t="s">
        <v>116</v>
      </c>
      <c r="BK235" s="220">
        <f>SUM(BK236:BK250)</f>
        <v>0</v>
      </c>
    </row>
    <row r="236" s="1" customFormat="1" ht="24" customHeight="1">
      <c r="B236" s="37"/>
      <c r="C236" s="223" t="s">
        <v>282</v>
      </c>
      <c r="D236" s="223" t="s">
        <v>118</v>
      </c>
      <c r="E236" s="224" t="s">
        <v>418</v>
      </c>
      <c r="F236" s="225" t="s">
        <v>419</v>
      </c>
      <c r="G236" s="226" t="s">
        <v>270</v>
      </c>
      <c r="H236" s="227">
        <v>101.5</v>
      </c>
      <c r="I236" s="228"/>
      <c r="J236" s="229">
        <f>ROUND(I236*H236,2)</f>
        <v>0</v>
      </c>
      <c r="K236" s="225" t="s">
        <v>1</v>
      </c>
      <c r="L236" s="42"/>
      <c r="M236" s="230" t="s">
        <v>1</v>
      </c>
      <c r="N236" s="231" t="s">
        <v>41</v>
      </c>
      <c r="O236" s="85"/>
      <c r="P236" s="232">
        <f>O236*H236</f>
        <v>0</v>
      </c>
      <c r="Q236" s="232">
        <v>0</v>
      </c>
      <c r="R236" s="232">
        <f>Q236*H236</f>
        <v>0</v>
      </c>
      <c r="S236" s="232">
        <v>0</v>
      </c>
      <c r="T236" s="233">
        <f>S236*H236</f>
        <v>0</v>
      </c>
      <c r="AR236" s="234" t="s">
        <v>122</v>
      </c>
      <c r="AT236" s="234" t="s">
        <v>118</v>
      </c>
      <c r="AU236" s="234" t="s">
        <v>86</v>
      </c>
      <c r="AY236" s="16" t="s">
        <v>116</v>
      </c>
      <c r="BE236" s="235">
        <f>IF(N236="základní",J236,0)</f>
        <v>0</v>
      </c>
      <c r="BF236" s="235">
        <f>IF(N236="snížená",J236,0)</f>
        <v>0</v>
      </c>
      <c r="BG236" s="235">
        <f>IF(N236="zákl. přenesená",J236,0)</f>
        <v>0</v>
      </c>
      <c r="BH236" s="235">
        <f>IF(N236="sníž. přenesená",J236,0)</f>
        <v>0</v>
      </c>
      <c r="BI236" s="235">
        <f>IF(N236="nulová",J236,0)</f>
        <v>0</v>
      </c>
      <c r="BJ236" s="16" t="s">
        <v>84</v>
      </c>
      <c r="BK236" s="235">
        <f>ROUND(I236*H236,2)</f>
        <v>0</v>
      </c>
      <c r="BL236" s="16" t="s">
        <v>122</v>
      </c>
      <c r="BM236" s="234" t="s">
        <v>420</v>
      </c>
    </row>
    <row r="237" s="13" customFormat="1">
      <c r="B237" s="247"/>
      <c r="C237" s="248"/>
      <c r="D237" s="238" t="s">
        <v>124</v>
      </c>
      <c r="E237" s="249" t="s">
        <v>1</v>
      </c>
      <c r="F237" s="250" t="s">
        <v>421</v>
      </c>
      <c r="G237" s="248"/>
      <c r="H237" s="251">
        <v>101.5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124</v>
      </c>
      <c r="AU237" s="257" t="s">
        <v>86</v>
      </c>
      <c r="AV237" s="13" t="s">
        <v>86</v>
      </c>
      <c r="AW237" s="13" t="s">
        <v>31</v>
      </c>
      <c r="AX237" s="13" t="s">
        <v>76</v>
      </c>
      <c r="AY237" s="257" t="s">
        <v>116</v>
      </c>
    </row>
    <row r="238" s="14" customFormat="1">
      <c r="B238" s="258"/>
      <c r="C238" s="259"/>
      <c r="D238" s="238" t="s">
        <v>124</v>
      </c>
      <c r="E238" s="260" t="s">
        <v>1</v>
      </c>
      <c r="F238" s="261" t="s">
        <v>127</v>
      </c>
      <c r="G238" s="259"/>
      <c r="H238" s="262">
        <v>101.5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AT238" s="268" t="s">
        <v>124</v>
      </c>
      <c r="AU238" s="268" t="s">
        <v>86</v>
      </c>
      <c r="AV238" s="14" t="s">
        <v>122</v>
      </c>
      <c r="AW238" s="14" t="s">
        <v>31</v>
      </c>
      <c r="AX238" s="14" t="s">
        <v>84</v>
      </c>
      <c r="AY238" s="268" t="s">
        <v>116</v>
      </c>
    </row>
    <row r="239" s="1" customFormat="1" ht="16.5" customHeight="1">
      <c r="B239" s="37"/>
      <c r="C239" s="223" t="s">
        <v>422</v>
      </c>
      <c r="D239" s="223" t="s">
        <v>118</v>
      </c>
      <c r="E239" s="224" t="s">
        <v>423</v>
      </c>
      <c r="F239" s="225" t="s">
        <v>424</v>
      </c>
      <c r="G239" s="226" t="s">
        <v>270</v>
      </c>
      <c r="H239" s="227">
        <v>101.5</v>
      </c>
      <c r="I239" s="228"/>
      <c r="J239" s="229">
        <f>ROUND(I239*H239,2)</f>
        <v>0</v>
      </c>
      <c r="K239" s="225" t="s">
        <v>1</v>
      </c>
      <c r="L239" s="42"/>
      <c r="M239" s="230" t="s">
        <v>1</v>
      </c>
      <c r="N239" s="231" t="s">
        <v>41</v>
      </c>
      <c r="O239" s="85"/>
      <c r="P239" s="232">
        <f>O239*H239</f>
        <v>0</v>
      </c>
      <c r="Q239" s="232">
        <v>0</v>
      </c>
      <c r="R239" s="232">
        <f>Q239*H239</f>
        <v>0</v>
      </c>
      <c r="S239" s="232">
        <v>0</v>
      </c>
      <c r="T239" s="233">
        <f>S239*H239</f>
        <v>0</v>
      </c>
      <c r="AR239" s="234" t="s">
        <v>122</v>
      </c>
      <c r="AT239" s="234" t="s">
        <v>118</v>
      </c>
      <c r="AU239" s="234" t="s">
        <v>86</v>
      </c>
      <c r="AY239" s="16" t="s">
        <v>116</v>
      </c>
      <c r="BE239" s="235">
        <f>IF(N239="základní",J239,0)</f>
        <v>0</v>
      </c>
      <c r="BF239" s="235">
        <f>IF(N239="snížená",J239,0)</f>
        <v>0</v>
      </c>
      <c r="BG239" s="235">
        <f>IF(N239="zákl. přenesená",J239,0)</f>
        <v>0</v>
      </c>
      <c r="BH239" s="235">
        <f>IF(N239="sníž. přenesená",J239,0)</f>
        <v>0</v>
      </c>
      <c r="BI239" s="235">
        <f>IF(N239="nulová",J239,0)</f>
        <v>0</v>
      </c>
      <c r="BJ239" s="16" t="s">
        <v>84</v>
      </c>
      <c r="BK239" s="235">
        <f>ROUND(I239*H239,2)</f>
        <v>0</v>
      </c>
      <c r="BL239" s="16" t="s">
        <v>122</v>
      </c>
      <c r="BM239" s="234" t="s">
        <v>425</v>
      </c>
    </row>
    <row r="240" s="13" customFormat="1">
      <c r="B240" s="247"/>
      <c r="C240" s="248"/>
      <c r="D240" s="238" t="s">
        <v>124</v>
      </c>
      <c r="E240" s="249" t="s">
        <v>1</v>
      </c>
      <c r="F240" s="250" t="s">
        <v>421</v>
      </c>
      <c r="G240" s="248"/>
      <c r="H240" s="251">
        <v>101.5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124</v>
      </c>
      <c r="AU240" s="257" t="s">
        <v>86</v>
      </c>
      <c r="AV240" s="13" t="s">
        <v>86</v>
      </c>
      <c r="AW240" s="13" t="s">
        <v>31</v>
      </c>
      <c r="AX240" s="13" t="s">
        <v>76</v>
      </c>
      <c r="AY240" s="257" t="s">
        <v>116</v>
      </c>
    </row>
    <row r="241" s="14" customFormat="1">
      <c r="B241" s="258"/>
      <c r="C241" s="259"/>
      <c r="D241" s="238" t="s">
        <v>124</v>
      </c>
      <c r="E241" s="260" t="s">
        <v>1</v>
      </c>
      <c r="F241" s="261" t="s">
        <v>127</v>
      </c>
      <c r="G241" s="259"/>
      <c r="H241" s="262">
        <v>101.5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AT241" s="268" t="s">
        <v>124</v>
      </c>
      <c r="AU241" s="268" t="s">
        <v>86</v>
      </c>
      <c r="AV241" s="14" t="s">
        <v>122</v>
      </c>
      <c r="AW241" s="14" t="s">
        <v>31</v>
      </c>
      <c r="AX241" s="14" t="s">
        <v>84</v>
      </c>
      <c r="AY241" s="268" t="s">
        <v>116</v>
      </c>
    </row>
    <row r="242" s="1" customFormat="1" ht="24" customHeight="1">
      <c r="B242" s="37"/>
      <c r="C242" s="223" t="s">
        <v>426</v>
      </c>
      <c r="D242" s="223" t="s">
        <v>118</v>
      </c>
      <c r="E242" s="224" t="s">
        <v>427</v>
      </c>
      <c r="F242" s="225" t="s">
        <v>428</v>
      </c>
      <c r="G242" s="226" t="s">
        <v>270</v>
      </c>
      <c r="H242" s="227">
        <v>101.5</v>
      </c>
      <c r="I242" s="228"/>
      <c r="J242" s="229">
        <f>ROUND(I242*H242,2)</f>
        <v>0</v>
      </c>
      <c r="K242" s="225" t="s">
        <v>1</v>
      </c>
      <c r="L242" s="42"/>
      <c r="M242" s="230" t="s">
        <v>1</v>
      </c>
      <c r="N242" s="231" t="s">
        <v>41</v>
      </c>
      <c r="O242" s="85"/>
      <c r="P242" s="232">
        <f>O242*H242</f>
        <v>0</v>
      </c>
      <c r="Q242" s="232">
        <v>0</v>
      </c>
      <c r="R242" s="232">
        <f>Q242*H242</f>
        <v>0</v>
      </c>
      <c r="S242" s="232">
        <v>0</v>
      </c>
      <c r="T242" s="233">
        <f>S242*H242</f>
        <v>0</v>
      </c>
      <c r="AR242" s="234" t="s">
        <v>122</v>
      </c>
      <c r="AT242" s="234" t="s">
        <v>118</v>
      </c>
      <c r="AU242" s="234" t="s">
        <v>86</v>
      </c>
      <c r="AY242" s="16" t="s">
        <v>116</v>
      </c>
      <c r="BE242" s="235">
        <f>IF(N242="základní",J242,0)</f>
        <v>0</v>
      </c>
      <c r="BF242" s="235">
        <f>IF(N242="snížená",J242,0)</f>
        <v>0</v>
      </c>
      <c r="BG242" s="235">
        <f>IF(N242="zákl. přenesená",J242,0)</f>
        <v>0</v>
      </c>
      <c r="BH242" s="235">
        <f>IF(N242="sníž. přenesená",J242,0)</f>
        <v>0</v>
      </c>
      <c r="BI242" s="235">
        <f>IF(N242="nulová",J242,0)</f>
        <v>0</v>
      </c>
      <c r="BJ242" s="16" t="s">
        <v>84</v>
      </c>
      <c r="BK242" s="235">
        <f>ROUND(I242*H242,2)</f>
        <v>0</v>
      </c>
      <c r="BL242" s="16" t="s">
        <v>122</v>
      </c>
      <c r="BM242" s="234" t="s">
        <v>429</v>
      </c>
    </row>
    <row r="243" s="13" customFormat="1">
      <c r="B243" s="247"/>
      <c r="C243" s="248"/>
      <c r="D243" s="238" t="s">
        <v>124</v>
      </c>
      <c r="E243" s="249" t="s">
        <v>1</v>
      </c>
      <c r="F243" s="250" t="s">
        <v>421</v>
      </c>
      <c r="G243" s="248"/>
      <c r="H243" s="251">
        <v>101.5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124</v>
      </c>
      <c r="AU243" s="257" t="s">
        <v>86</v>
      </c>
      <c r="AV243" s="13" t="s">
        <v>86</v>
      </c>
      <c r="AW243" s="13" t="s">
        <v>31</v>
      </c>
      <c r="AX243" s="13" t="s">
        <v>76</v>
      </c>
      <c r="AY243" s="257" t="s">
        <v>116</v>
      </c>
    </row>
    <row r="244" s="14" customFormat="1">
      <c r="B244" s="258"/>
      <c r="C244" s="259"/>
      <c r="D244" s="238" t="s">
        <v>124</v>
      </c>
      <c r="E244" s="260" t="s">
        <v>1</v>
      </c>
      <c r="F244" s="261" t="s">
        <v>127</v>
      </c>
      <c r="G244" s="259"/>
      <c r="H244" s="262">
        <v>101.5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AT244" s="268" t="s">
        <v>124</v>
      </c>
      <c r="AU244" s="268" t="s">
        <v>86</v>
      </c>
      <c r="AV244" s="14" t="s">
        <v>122</v>
      </c>
      <c r="AW244" s="14" t="s">
        <v>31</v>
      </c>
      <c r="AX244" s="14" t="s">
        <v>84</v>
      </c>
      <c r="AY244" s="268" t="s">
        <v>116</v>
      </c>
    </row>
    <row r="245" s="1" customFormat="1" ht="24" customHeight="1">
      <c r="B245" s="37"/>
      <c r="C245" s="223" t="s">
        <v>430</v>
      </c>
      <c r="D245" s="223" t="s">
        <v>118</v>
      </c>
      <c r="E245" s="224" t="s">
        <v>431</v>
      </c>
      <c r="F245" s="225" t="s">
        <v>432</v>
      </c>
      <c r="G245" s="226" t="s">
        <v>121</v>
      </c>
      <c r="H245" s="227">
        <v>1976.3</v>
      </c>
      <c r="I245" s="228"/>
      <c r="J245" s="229">
        <f>ROUND(I245*H245,2)</f>
        <v>0</v>
      </c>
      <c r="K245" s="225" t="s">
        <v>1</v>
      </c>
      <c r="L245" s="42"/>
      <c r="M245" s="230" t="s">
        <v>1</v>
      </c>
      <c r="N245" s="231" t="s">
        <v>41</v>
      </c>
      <c r="O245" s="85"/>
      <c r="P245" s="232">
        <f>O245*H245</f>
        <v>0</v>
      </c>
      <c r="Q245" s="232">
        <v>0</v>
      </c>
      <c r="R245" s="232">
        <f>Q245*H245</f>
        <v>0</v>
      </c>
      <c r="S245" s="232">
        <v>0</v>
      </c>
      <c r="T245" s="233">
        <f>S245*H245</f>
        <v>0</v>
      </c>
      <c r="AR245" s="234" t="s">
        <v>122</v>
      </c>
      <c r="AT245" s="234" t="s">
        <v>118</v>
      </c>
      <c r="AU245" s="234" t="s">
        <v>86</v>
      </c>
      <c r="AY245" s="16" t="s">
        <v>116</v>
      </c>
      <c r="BE245" s="235">
        <f>IF(N245="základní",J245,0)</f>
        <v>0</v>
      </c>
      <c r="BF245" s="235">
        <f>IF(N245="snížená",J245,0)</f>
        <v>0</v>
      </c>
      <c r="BG245" s="235">
        <f>IF(N245="zákl. přenesená",J245,0)</f>
        <v>0</v>
      </c>
      <c r="BH245" s="235">
        <f>IF(N245="sníž. přenesená",J245,0)</f>
        <v>0</v>
      </c>
      <c r="BI245" s="235">
        <f>IF(N245="nulová",J245,0)</f>
        <v>0</v>
      </c>
      <c r="BJ245" s="16" t="s">
        <v>84</v>
      </c>
      <c r="BK245" s="235">
        <f>ROUND(I245*H245,2)</f>
        <v>0</v>
      </c>
      <c r="BL245" s="16" t="s">
        <v>122</v>
      </c>
      <c r="BM245" s="234" t="s">
        <v>433</v>
      </c>
    </row>
    <row r="246" s="13" customFormat="1">
      <c r="B246" s="247"/>
      <c r="C246" s="248"/>
      <c r="D246" s="238" t="s">
        <v>124</v>
      </c>
      <c r="E246" s="249" t="s">
        <v>1</v>
      </c>
      <c r="F246" s="250" t="s">
        <v>434</v>
      </c>
      <c r="G246" s="248"/>
      <c r="H246" s="251">
        <v>1976.3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AT246" s="257" t="s">
        <v>124</v>
      </c>
      <c r="AU246" s="257" t="s">
        <v>86</v>
      </c>
      <c r="AV246" s="13" t="s">
        <v>86</v>
      </c>
      <c r="AW246" s="13" t="s">
        <v>31</v>
      </c>
      <c r="AX246" s="13" t="s">
        <v>76</v>
      </c>
      <c r="AY246" s="257" t="s">
        <v>116</v>
      </c>
    </row>
    <row r="247" s="14" customFormat="1">
      <c r="B247" s="258"/>
      <c r="C247" s="259"/>
      <c r="D247" s="238" t="s">
        <v>124</v>
      </c>
      <c r="E247" s="260" t="s">
        <v>1</v>
      </c>
      <c r="F247" s="261" t="s">
        <v>127</v>
      </c>
      <c r="G247" s="259"/>
      <c r="H247" s="262">
        <v>1976.3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AT247" s="268" t="s">
        <v>124</v>
      </c>
      <c r="AU247" s="268" t="s">
        <v>86</v>
      </c>
      <c r="AV247" s="14" t="s">
        <v>122</v>
      </c>
      <c r="AW247" s="14" t="s">
        <v>31</v>
      </c>
      <c r="AX247" s="14" t="s">
        <v>84</v>
      </c>
      <c r="AY247" s="268" t="s">
        <v>116</v>
      </c>
    </row>
    <row r="248" s="1" customFormat="1" ht="24" customHeight="1">
      <c r="B248" s="37"/>
      <c r="C248" s="223" t="s">
        <v>435</v>
      </c>
      <c r="D248" s="223" t="s">
        <v>118</v>
      </c>
      <c r="E248" s="224" t="s">
        <v>436</v>
      </c>
      <c r="F248" s="225" t="s">
        <v>437</v>
      </c>
      <c r="G248" s="226" t="s">
        <v>121</v>
      </c>
      <c r="H248" s="227">
        <v>1976.3</v>
      </c>
      <c r="I248" s="228"/>
      <c r="J248" s="229">
        <f>ROUND(I248*H248,2)</f>
        <v>0</v>
      </c>
      <c r="K248" s="225" t="s">
        <v>1</v>
      </c>
      <c r="L248" s="42"/>
      <c r="M248" s="230" t="s">
        <v>1</v>
      </c>
      <c r="N248" s="231" t="s">
        <v>41</v>
      </c>
      <c r="O248" s="85"/>
      <c r="P248" s="232">
        <f>O248*H248</f>
        <v>0</v>
      </c>
      <c r="Q248" s="232">
        <v>0</v>
      </c>
      <c r="R248" s="232">
        <f>Q248*H248</f>
        <v>0</v>
      </c>
      <c r="S248" s="232">
        <v>0</v>
      </c>
      <c r="T248" s="233">
        <f>S248*H248</f>
        <v>0</v>
      </c>
      <c r="AR248" s="234" t="s">
        <v>122</v>
      </c>
      <c r="AT248" s="234" t="s">
        <v>118</v>
      </c>
      <c r="AU248" s="234" t="s">
        <v>86</v>
      </c>
      <c r="AY248" s="16" t="s">
        <v>116</v>
      </c>
      <c r="BE248" s="235">
        <f>IF(N248="základní",J248,0)</f>
        <v>0</v>
      </c>
      <c r="BF248" s="235">
        <f>IF(N248="snížená",J248,0)</f>
        <v>0</v>
      </c>
      <c r="BG248" s="235">
        <f>IF(N248="zákl. přenesená",J248,0)</f>
        <v>0</v>
      </c>
      <c r="BH248" s="235">
        <f>IF(N248="sníž. přenesená",J248,0)</f>
        <v>0</v>
      </c>
      <c r="BI248" s="235">
        <f>IF(N248="nulová",J248,0)</f>
        <v>0</v>
      </c>
      <c r="BJ248" s="16" t="s">
        <v>84</v>
      </c>
      <c r="BK248" s="235">
        <f>ROUND(I248*H248,2)</f>
        <v>0</v>
      </c>
      <c r="BL248" s="16" t="s">
        <v>122</v>
      </c>
      <c r="BM248" s="234" t="s">
        <v>438</v>
      </c>
    </row>
    <row r="249" s="13" customFormat="1">
      <c r="B249" s="247"/>
      <c r="C249" s="248"/>
      <c r="D249" s="238" t="s">
        <v>124</v>
      </c>
      <c r="E249" s="249" t="s">
        <v>1</v>
      </c>
      <c r="F249" s="250" t="s">
        <v>434</v>
      </c>
      <c r="G249" s="248"/>
      <c r="H249" s="251">
        <v>1976.3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124</v>
      </c>
      <c r="AU249" s="257" t="s">
        <v>86</v>
      </c>
      <c r="AV249" s="13" t="s">
        <v>86</v>
      </c>
      <c r="AW249" s="13" t="s">
        <v>31</v>
      </c>
      <c r="AX249" s="13" t="s">
        <v>76</v>
      </c>
      <c r="AY249" s="257" t="s">
        <v>116</v>
      </c>
    </row>
    <row r="250" s="14" customFormat="1">
      <c r="B250" s="258"/>
      <c r="C250" s="259"/>
      <c r="D250" s="238" t="s">
        <v>124</v>
      </c>
      <c r="E250" s="260" t="s">
        <v>1</v>
      </c>
      <c r="F250" s="261" t="s">
        <v>127</v>
      </c>
      <c r="G250" s="259"/>
      <c r="H250" s="262">
        <v>1976.3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AT250" s="268" t="s">
        <v>124</v>
      </c>
      <c r="AU250" s="268" t="s">
        <v>86</v>
      </c>
      <c r="AV250" s="14" t="s">
        <v>122</v>
      </c>
      <c r="AW250" s="14" t="s">
        <v>31</v>
      </c>
      <c r="AX250" s="14" t="s">
        <v>84</v>
      </c>
      <c r="AY250" s="268" t="s">
        <v>116</v>
      </c>
    </row>
    <row r="251" s="11" customFormat="1" ht="22.8" customHeight="1">
      <c r="B251" s="207"/>
      <c r="C251" s="208"/>
      <c r="D251" s="209" t="s">
        <v>75</v>
      </c>
      <c r="E251" s="221" t="s">
        <v>439</v>
      </c>
      <c r="F251" s="221" t="s">
        <v>440</v>
      </c>
      <c r="G251" s="208"/>
      <c r="H251" s="208"/>
      <c r="I251" s="211"/>
      <c r="J251" s="222">
        <f>BK251</f>
        <v>0</v>
      </c>
      <c r="K251" s="208"/>
      <c r="L251" s="213"/>
      <c r="M251" s="214"/>
      <c r="N251" s="215"/>
      <c r="O251" s="215"/>
      <c r="P251" s="216">
        <f>SUM(P252:P299)</f>
        <v>0</v>
      </c>
      <c r="Q251" s="215"/>
      <c r="R251" s="216">
        <f>SUM(R252:R299)</f>
        <v>16.167676</v>
      </c>
      <c r="S251" s="215"/>
      <c r="T251" s="217">
        <f>SUM(T252:T299)</f>
        <v>0</v>
      </c>
      <c r="AR251" s="218" t="s">
        <v>84</v>
      </c>
      <c r="AT251" s="219" t="s">
        <v>75</v>
      </c>
      <c r="AU251" s="219" t="s">
        <v>84</v>
      </c>
      <c r="AY251" s="218" t="s">
        <v>116</v>
      </c>
      <c r="BK251" s="220">
        <f>SUM(BK252:BK299)</f>
        <v>0</v>
      </c>
    </row>
    <row r="252" s="1" customFormat="1" ht="16.5" customHeight="1">
      <c r="B252" s="37"/>
      <c r="C252" s="274" t="s">
        <v>441</v>
      </c>
      <c r="D252" s="274" t="s">
        <v>442</v>
      </c>
      <c r="E252" s="275" t="s">
        <v>443</v>
      </c>
      <c r="F252" s="276" t="s">
        <v>444</v>
      </c>
      <c r="G252" s="277" t="s">
        <v>270</v>
      </c>
      <c r="H252" s="278">
        <v>258.62</v>
      </c>
      <c r="I252" s="279"/>
      <c r="J252" s="280">
        <f>ROUND(I252*H252,2)</f>
        <v>0</v>
      </c>
      <c r="K252" s="276" t="s">
        <v>1</v>
      </c>
      <c r="L252" s="281"/>
      <c r="M252" s="282" t="s">
        <v>1</v>
      </c>
      <c r="N252" s="283" t="s">
        <v>41</v>
      </c>
      <c r="O252" s="85"/>
      <c r="P252" s="232">
        <f>O252*H252</f>
        <v>0</v>
      </c>
      <c r="Q252" s="232">
        <v>0</v>
      </c>
      <c r="R252" s="232">
        <f>Q252*H252</f>
        <v>0</v>
      </c>
      <c r="S252" s="232">
        <v>0</v>
      </c>
      <c r="T252" s="233">
        <f>S252*H252</f>
        <v>0</v>
      </c>
      <c r="AR252" s="234" t="s">
        <v>161</v>
      </c>
      <c r="AT252" s="234" t="s">
        <v>442</v>
      </c>
      <c r="AU252" s="234" t="s">
        <v>86</v>
      </c>
      <c r="AY252" s="16" t="s">
        <v>116</v>
      </c>
      <c r="BE252" s="235">
        <f>IF(N252="základní",J252,0)</f>
        <v>0</v>
      </c>
      <c r="BF252" s="235">
        <f>IF(N252="snížená",J252,0)</f>
        <v>0</v>
      </c>
      <c r="BG252" s="235">
        <f>IF(N252="zákl. přenesená",J252,0)</f>
        <v>0</v>
      </c>
      <c r="BH252" s="235">
        <f>IF(N252="sníž. přenesená",J252,0)</f>
        <v>0</v>
      </c>
      <c r="BI252" s="235">
        <f>IF(N252="nulová",J252,0)</f>
        <v>0</v>
      </c>
      <c r="BJ252" s="16" t="s">
        <v>84</v>
      </c>
      <c r="BK252" s="235">
        <f>ROUND(I252*H252,2)</f>
        <v>0</v>
      </c>
      <c r="BL252" s="16" t="s">
        <v>122</v>
      </c>
      <c r="BM252" s="234" t="s">
        <v>445</v>
      </c>
    </row>
    <row r="253" s="13" customFormat="1">
      <c r="B253" s="247"/>
      <c r="C253" s="248"/>
      <c r="D253" s="238" t="s">
        <v>124</v>
      </c>
      <c r="E253" s="249" t="s">
        <v>1</v>
      </c>
      <c r="F253" s="250" t="s">
        <v>403</v>
      </c>
      <c r="G253" s="248"/>
      <c r="H253" s="251">
        <v>258.62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124</v>
      </c>
      <c r="AU253" s="257" t="s">
        <v>86</v>
      </c>
      <c r="AV253" s="13" t="s">
        <v>86</v>
      </c>
      <c r="AW253" s="13" t="s">
        <v>31</v>
      </c>
      <c r="AX253" s="13" t="s">
        <v>76</v>
      </c>
      <c r="AY253" s="257" t="s">
        <v>116</v>
      </c>
    </row>
    <row r="254" s="14" customFormat="1">
      <c r="B254" s="258"/>
      <c r="C254" s="259"/>
      <c r="D254" s="238" t="s">
        <v>124</v>
      </c>
      <c r="E254" s="260" t="s">
        <v>1</v>
      </c>
      <c r="F254" s="261" t="s">
        <v>127</v>
      </c>
      <c r="G254" s="259"/>
      <c r="H254" s="262">
        <v>258.62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AT254" s="268" t="s">
        <v>124</v>
      </c>
      <c r="AU254" s="268" t="s">
        <v>86</v>
      </c>
      <c r="AV254" s="14" t="s">
        <v>122</v>
      </c>
      <c r="AW254" s="14" t="s">
        <v>31</v>
      </c>
      <c r="AX254" s="14" t="s">
        <v>84</v>
      </c>
      <c r="AY254" s="268" t="s">
        <v>116</v>
      </c>
    </row>
    <row r="255" s="1" customFormat="1" ht="16.5" customHeight="1">
      <c r="B255" s="37"/>
      <c r="C255" s="274" t="s">
        <v>446</v>
      </c>
      <c r="D255" s="274" t="s">
        <v>442</v>
      </c>
      <c r="E255" s="275" t="s">
        <v>447</v>
      </c>
      <c r="F255" s="276" t="s">
        <v>448</v>
      </c>
      <c r="G255" s="277" t="s">
        <v>449</v>
      </c>
      <c r="H255" s="278">
        <v>6.0979999999999999</v>
      </c>
      <c r="I255" s="279"/>
      <c r="J255" s="280">
        <f>ROUND(I255*H255,2)</f>
        <v>0</v>
      </c>
      <c r="K255" s="276" t="s">
        <v>1</v>
      </c>
      <c r="L255" s="281"/>
      <c r="M255" s="282" t="s">
        <v>1</v>
      </c>
      <c r="N255" s="283" t="s">
        <v>41</v>
      </c>
      <c r="O255" s="85"/>
      <c r="P255" s="232">
        <f>O255*H255</f>
        <v>0</v>
      </c>
      <c r="Q255" s="232">
        <v>0.00050000000000000001</v>
      </c>
      <c r="R255" s="232">
        <f>Q255*H255</f>
        <v>0.0030490000000000001</v>
      </c>
      <c r="S255" s="232">
        <v>0</v>
      </c>
      <c r="T255" s="233">
        <f>S255*H255</f>
        <v>0</v>
      </c>
      <c r="AR255" s="234" t="s">
        <v>161</v>
      </c>
      <c r="AT255" s="234" t="s">
        <v>442</v>
      </c>
      <c r="AU255" s="234" t="s">
        <v>86</v>
      </c>
      <c r="AY255" s="16" t="s">
        <v>116</v>
      </c>
      <c r="BE255" s="235">
        <f>IF(N255="základní",J255,0)</f>
        <v>0</v>
      </c>
      <c r="BF255" s="235">
        <f>IF(N255="snížená",J255,0)</f>
        <v>0</v>
      </c>
      <c r="BG255" s="235">
        <f>IF(N255="zákl. přenesená",J255,0)</f>
        <v>0</v>
      </c>
      <c r="BH255" s="235">
        <f>IF(N255="sníž. přenesená",J255,0)</f>
        <v>0</v>
      </c>
      <c r="BI255" s="235">
        <f>IF(N255="nulová",J255,0)</f>
        <v>0</v>
      </c>
      <c r="BJ255" s="16" t="s">
        <v>84</v>
      </c>
      <c r="BK255" s="235">
        <f>ROUND(I255*H255,2)</f>
        <v>0</v>
      </c>
      <c r="BL255" s="16" t="s">
        <v>122</v>
      </c>
      <c r="BM255" s="234" t="s">
        <v>450</v>
      </c>
    </row>
    <row r="256" s="12" customFormat="1">
      <c r="B256" s="236"/>
      <c r="C256" s="237"/>
      <c r="D256" s="238" t="s">
        <v>124</v>
      </c>
      <c r="E256" s="239" t="s">
        <v>1</v>
      </c>
      <c r="F256" s="240" t="s">
        <v>451</v>
      </c>
      <c r="G256" s="237"/>
      <c r="H256" s="239" t="s">
        <v>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124</v>
      </c>
      <c r="AU256" s="246" t="s">
        <v>86</v>
      </c>
      <c r="AV256" s="12" t="s">
        <v>84</v>
      </c>
      <c r="AW256" s="12" t="s">
        <v>31</v>
      </c>
      <c r="AX256" s="12" t="s">
        <v>76</v>
      </c>
      <c r="AY256" s="246" t="s">
        <v>116</v>
      </c>
    </row>
    <row r="257" s="13" customFormat="1">
      <c r="B257" s="247"/>
      <c r="C257" s="248"/>
      <c r="D257" s="238" t="s">
        <v>124</v>
      </c>
      <c r="E257" s="249" t="s">
        <v>1</v>
      </c>
      <c r="F257" s="250" t="s">
        <v>452</v>
      </c>
      <c r="G257" s="248"/>
      <c r="H257" s="251">
        <v>1.401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124</v>
      </c>
      <c r="AU257" s="257" t="s">
        <v>86</v>
      </c>
      <c r="AV257" s="13" t="s">
        <v>86</v>
      </c>
      <c r="AW257" s="13" t="s">
        <v>31</v>
      </c>
      <c r="AX257" s="13" t="s">
        <v>76</v>
      </c>
      <c r="AY257" s="257" t="s">
        <v>116</v>
      </c>
    </row>
    <row r="258" s="13" customFormat="1">
      <c r="B258" s="247"/>
      <c r="C258" s="248"/>
      <c r="D258" s="238" t="s">
        <v>124</v>
      </c>
      <c r="E258" s="249" t="s">
        <v>1</v>
      </c>
      <c r="F258" s="250" t="s">
        <v>453</v>
      </c>
      <c r="G258" s="248"/>
      <c r="H258" s="251">
        <v>4.6970000000000001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124</v>
      </c>
      <c r="AU258" s="257" t="s">
        <v>86</v>
      </c>
      <c r="AV258" s="13" t="s">
        <v>86</v>
      </c>
      <c r="AW258" s="13" t="s">
        <v>31</v>
      </c>
      <c r="AX258" s="13" t="s">
        <v>76</v>
      </c>
      <c r="AY258" s="257" t="s">
        <v>116</v>
      </c>
    </row>
    <row r="259" s="14" customFormat="1">
      <c r="B259" s="258"/>
      <c r="C259" s="259"/>
      <c r="D259" s="238" t="s">
        <v>124</v>
      </c>
      <c r="E259" s="260" t="s">
        <v>1</v>
      </c>
      <c r="F259" s="261" t="s">
        <v>127</v>
      </c>
      <c r="G259" s="259"/>
      <c r="H259" s="262">
        <v>6.0979999999999999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AT259" s="268" t="s">
        <v>124</v>
      </c>
      <c r="AU259" s="268" t="s">
        <v>86</v>
      </c>
      <c r="AV259" s="14" t="s">
        <v>122</v>
      </c>
      <c r="AW259" s="14" t="s">
        <v>31</v>
      </c>
      <c r="AX259" s="14" t="s">
        <v>84</v>
      </c>
      <c r="AY259" s="268" t="s">
        <v>116</v>
      </c>
    </row>
    <row r="260" s="1" customFormat="1" ht="16.5" customHeight="1">
      <c r="B260" s="37"/>
      <c r="C260" s="274" t="s">
        <v>454</v>
      </c>
      <c r="D260" s="274" t="s">
        <v>442</v>
      </c>
      <c r="E260" s="275" t="s">
        <v>455</v>
      </c>
      <c r="F260" s="276" t="s">
        <v>456</v>
      </c>
      <c r="G260" s="277" t="s">
        <v>457</v>
      </c>
      <c r="H260" s="278">
        <v>2.0270000000000001</v>
      </c>
      <c r="I260" s="279"/>
      <c r="J260" s="280">
        <f>ROUND(I260*H260,2)</f>
        <v>0</v>
      </c>
      <c r="K260" s="276" t="s">
        <v>1</v>
      </c>
      <c r="L260" s="281"/>
      <c r="M260" s="282" t="s">
        <v>1</v>
      </c>
      <c r="N260" s="283" t="s">
        <v>41</v>
      </c>
      <c r="O260" s="85"/>
      <c r="P260" s="232">
        <f>O260*H260</f>
        <v>0</v>
      </c>
      <c r="Q260" s="232">
        <v>0.001</v>
      </c>
      <c r="R260" s="232">
        <f>Q260*H260</f>
        <v>0.0020270000000000002</v>
      </c>
      <c r="S260" s="232">
        <v>0</v>
      </c>
      <c r="T260" s="233">
        <f>S260*H260</f>
        <v>0</v>
      </c>
      <c r="AR260" s="234" t="s">
        <v>161</v>
      </c>
      <c r="AT260" s="234" t="s">
        <v>442</v>
      </c>
      <c r="AU260" s="234" t="s">
        <v>86</v>
      </c>
      <c r="AY260" s="16" t="s">
        <v>116</v>
      </c>
      <c r="BE260" s="235">
        <f>IF(N260="základní",J260,0)</f>
        <v>0</v>
      </c>
      <c r="BF260" s="235">
        <f>IF(N260="snížená",J260,0)</f>
        <v>0</v>
      </c>
      <c r="BG260" s="235">
        <f>IF(N260="zákl. přenesená",J260,0)</f>
        <v>0</v>
      </c>
      <c r="BH260" s="235">
        <f>IF(N260="sníž. přenesená",J260,0)</f>
        <v>0</v>
      </c>
      <c r="BI260" s="235">
        <f>IF(N260="nulová",J260,0)</f>
        <v>0</v>
      </c>
      <c r="BJ260" s="16" t="s">
        <v>84</v>
      </c>
      <c r="BK260" s="235">
        <f>ROUND(I260*H260,2)</f>
        <v>0</v>
      </c>
      <c r="BL260" s="16" t="s">
        <v>122</v>
      </c>
      <c r="BM260" s="234" t="s">
        <v>458</v>
      </c>
    </row>
    <row r="261" s="13" customFormat="1">
      <c r="B261" s="247"/>
      <c r="C261" s="248"/>
      <c r="D261" s="238" t="s">
        <v>124</v>
      </c>
      <c r="E261" s="249" t="s">
        <v>1</v>
      </c>
      <c r="F261" s="250" t="s">
        <v>459</v>
      </c>
      <c r="G261" s="248"/>
      <c r="H261" s="251">
        <v>2.0270000000000001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124</v>
      </c>
      <c r="AU261" s="257" t="s">
        <v>86</v>
      </c>
      <c r="AV261" s="13" t="s">
        <v>86</v>
      </c>
      <c r="AW261" s="13" t="s">
        <v>31</v>
      </c>
      <c r="AX261" s="13" t="s">
        <v>76</v>
      </c>
      <c r="AY261" s="257" t="s">
        <v>116</v>
      </c>
    </row>
    <row r="262" s="14" customFormat="1">
      <c r="B262" s="258"/>
      <c r="C262" s="259"/>
      <c r="D262" s="238" t="s">
        <v>124</v>
      </c>
      <c r="E262" s="260" t="s">
        <v>1</v>
      </c>
      <c r="F262" s="261" t="s">
        <v>127</v>
      </c>
      <c r="G262" s="259"/>
      <c r="H262" s="262">
        <v>2.0270000000000001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AT262" s="268" t="s">
        <v>124</v>
      </c>
      <c r="AU262" s="268" t="s">
        <v>86</v>
      </c>
      <c r="AV262" s="14" t="s">
        <v>122</v>
      </c>
      <c r="AW262" s="14" t="s">
        <v>31</v>
      </c>
      <c r="AX262" s="14" t="s">
        <v>84</v>
      </c>
      <c r="AY262" s="268" t="s">
        <v>116</v>
      </c>
    </row>
    <row r="263" s="1" customFormat="1" ht="16.5" customHeight="1">
      <c r="B263" s="37"/>
      <c r="C263" s="274" t="s">
        <v>460</v>
      </c>
      <c r="D263" s="274" t="s">
        <v>442</v>
      </c>
      <c r="E263" s="275" t="s">
        <v>461</v>
      </c>
      <c r="F263" s="276" t="s">
        <v>462</v>
      </c>
      <c r="G263" s="277" t="s">
        <v>270</v>
      </c>
      <c r="H263" s="278">
        <v>5.9329999999999998</v>
      </c>
      <c r="I263" s="279"/>
      <c r="J263" s="280">
        <f>ROUND(I263*H263,2)</f>
        <v>0</v>
      </c>
      <c r="K263" s="276" t="s">
        <v>1</v>
      </c>
      <c r="L263" s="281"/>
      <c r="M263" s="282" t="s">
        <v>1</v>
      </c>
      <c r="N263" s="283" t="s">
        <v>41</v>
      </c>
      <c r="O263" s="85"/>
      <c r="P263" s="232">
        <f>O263*H263</f>
        <v>0</v>
      </c>
      <c r="Q263" s="232">
        <v>0.22</v>
      </c>
      <c r="R263" s="232">
        <f>Q263*H263</f>
        <v>1.3052599999999999</v>
      </c>
      <c r="S263" s="232">
        <v>0</v>
      </c>
      <c r="T263" s="233">
        <f>S263*H263</f>
        <v>0</v>
      </c>
      <c r="AR263" s="234" t="s">
        <v>161</v>
      </c>
      <c r="AT263" s="234" t="s">
        <v>442</v>
      </c>
      <c r="AU263" s="234" t="s">
        <v>86</v>
      </c>
      <c r="AY263" s="16" t="s">
        <v>116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6" t="s">
        <v>84</v>
      </c>
      <c r="BK263" s="235">
        <f>ROUND(I263*H263,2)</f>
        <v>0</v>
      </c>
      <c r="BL263" s="16" t="s">
        <v>122</v>
      </c>
      <c r="BM263" s="234" t="s">
        <v>463</v>
      </c>
    </row>
    <row r="264" s="13" customFormat="1">
      <c r="B264" s="247"/>
      <c r="C264" s="248"/>
      <c r="D264" s="238" t="s">
        <v>124</v>
      </c>
      <c r="E264" s="249" t="s">
        <v>1</v>
      </c>
      <c r="F264" s="250" t="s">
        <v>464</v>
      </c>
      <c r="G264" s="248"/>
      <c r="H264" s="251">
        <v>5.9329999999999998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124</v>
      </c>
      <c r="AU264" s="257" t="s">
        <v>86</v>
      </c>
      <c r="AV264" s="13" t="s">
        <v>86</v>
      </c>
      <c r="AW264" s="13" t="s">
        <v>31</v>
      </c>
      <c r="AX264" s="13" t="s">
        <v>76</v>
      </c>
      <c r="AY264" s="257" t="s">
        <v>116</v>
      </c>
    </row>
    <row r="265" s="14" customFormat="1">
      <c r="B265" s="258"/>
      <c r="C265" s="259"/>
      <c r="D265" s="238" t="s">
        <v>124</v>
      </c>
      <c r="E265" s="260" t="s">
        <v>1</v>
      </c>
      <c r="F265" s="261" t="s">
        <v>127</v>
      </c>
      <c r="G265" s="259"/>
      <c r="H265" s="262">
        <v>5.9329999999999998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AT265" s="268" t="s">
        <v>124</v>
      </c>
      <c r="AU265" s="268" t="s">
        <v>86</v>
      </c>
      <c r="AV265" s="14" t="s">
        <v>122</v>
      </c>
      <c r="AW265" s="14" t="s">
        <v>31</v>
      </c>
      <c r="AX265" s="14" t="s">
        <v>84</v>
      </c>
      <c r="AY265" s="268" t="s">
        <v>116</v>
      </c>
    </row>
    <row r="266" s="1" customFormat="1" ht="16.5" customHeight="1">
      <c r="B266" s="37"/>
      <c r="C266" s="274" t="s">
        <v>465</v>
      </c>
      <c r="D266" s="274" t="s">
        <v>442</v>
      </c>
      <c r="E266" s="275" t="s">
        <v>466</v>
      </c>
      <c r="F266" s="276" t="s">
        <v>467</v>
      </c>
      <c r="G266" s="277" t="s">
        <v>270</v>
      </c>
      <c r="H266" s="278">
        <v>6.9779999999999998</v>
      </c>
      <c r="I266" s="279"/>
      <c r="J266" s="280">
        <f>ROUND(I266*H266,2)</f>
        <v>0</v>
      </c>
      <c r="K266" s="276" t="s">
        <v>1</v>
      </c>
      <c r="L266" s="281"/>
      <c r="M266" s="282" t="s">
        <v>1</v>
      </c>
      <c r="N266" s="283" t="s">
        <v>41</v>
      </c>
      <c r="O266" s="85"/>
      <c r="P266" s="232">
        <f>O266*H266</f>
        <v>0</v>
      </c>
      <c r="Q266" s="232">
        <v>0</v>
      </c>
      <c r="R266" s="232">
        <f>Q266*H266</f>
        <v>0</v>
      </c>
      <c r="S266" s="232">
        <v>0</v>
      </c>
      <c r="T266" s="233">
        <f>S266*H266</f>
        <v>0</v>
      </c>
      <c r="AR266" s="234" t="s">
        <v>161</v>
      </c>
      <c r="AT266" s="234" t="s">
        <v>442</v>
      </c>
      <c r="AU266" s="234" t="s">
        <v>86</v>
      </c>
      <c r="AY266" s="16" t="s">
        <v>116</v>
      </c>
      <c r="BE266" s="235">
        <f>IF(N266="základní",J266,0)</f>
        <v>0</v>
      </c>
      <c r="BF266" s="235">
        <f>IF(N266="snížená",J266,0)</f>
        <v>0</v>
      </c>
      <c r="BG266" s="235">
        <f>IF(N266="zákl. přenesená",J266,0)</f>
        <v>0</v>
      </c>
      <c r="BH266" s="235">
        <f>IF(N266="sníž. přenesená",J266,0)</f>
        <v>0</v>
      </c>
      <c r="BI266" s="235">
        <f>IF(N266="nulová",J266,0)</f>
        <v>0</v>
      </c>
      <c r="BJ266" s="16" t="s">
        <v>84</v>
      </c>
      <c r="BK266" s="235">
        <f>ROUND(I266*H266,2)</f>
        <v>0</v>
      </c>
      <c r="BL266" s="16" t="s">
        <v>122</v>
      </c>
      <c r="BM266" s="234" t="s">
        <v>468</v>
      </c>
    </row>
    <row r="267" s="12" customFormat="1">
      <c r="B267" s="236"/>
      <c r="C267" s="237"/>
      <c r="D267" s="238" t="s">
        <v>124</v>
      </c>
      <c r="E267" s="239" t="s">
        <v>1</v>
      </c>
      <c r="F267" s="240" t="s">
        <v>469</v>
      </c>
      <c r="G267" s="237"/>
      <c r="H267" s="239" t="s">
        <v>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124</v>
      </c>
      <c r="AU267" s="246" t="s">
        <v>86</v>
      </c>
      <c r="AV267" s="12" t="s">
        <v>84</v>
      </c>
      <c r="AW267" s="12" t="s">
        <v>31</v>
      </c>
      <c r="AX267" s="12" t="s">
        <v>76</v>
      </c>
      <c r="AY267" s="246" t="s">
        <v>116</v>
      </c>
    </row>
    <row r="268" s="12" customFormat="1">
      <c r="B268" s="236"/>
      <c r="C268" s="237"/>
      <c r="D268" s="238" t="s">
        <v>124</v>
      </c>
      <c r="E268" s="239" t="s">
        <v>1</v>
      </c>
      <c r="F268" s="240" t="s">
        <v>470</v>
      </c>
      <c r="G268" s="237"/>
      <c r="H268" s="239" t="s">
        <v>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AT268" s="246" t="s">
        <v>124</v>
      </c>
      <c r="AU268" s="246" t="s">
        <v>86</v>
      </c>
      <c r="AV268" s="12" t="s">
        <v>84</v>
      </c>
      <c r="AW268" s="12" t="s">
        <v>31</v>
      </c>
      <c r="AX268" s="12" t="s">
        <v>76</v>
      </c>
      <c r="AY268" s="246" t="s">
        <v>116</v>
      </c>
    </row>
    <row r="269" s="13" customFormat="1">
      <c r="B269" s="247"/>
      <c r="C269" s="248"/>
      <c r="D269" s="238" t="s">
        <v>124</v>
      </c>
      <c r="E269" s="249" t="s">
        <v>1</v>
      </c>
      <c r="F269" s="250" t="s">
        <v>471</v>
      </c>
      <c r="G269" s="248"/>
      <c r="H269" s="251">
        <v>6.5919999999999996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124</v>
      </c>
      <c r="AU269" s="257" t="s">
        <v>86</v>
      </c>
      <c r="AV269" s="13" t="s">
        <v>86</v>
      </c>
      <c r="AW269" s="13" t="s">
        <v>31</v>
      </c>
      <c r="AX269" s="13" t="s">
        <v>76</v>
      </c>
      <c r="AY269" s="257" t="s">
        <v>116</v>
      </c>
    </row>
    <row r="270" s="13" customFormat="1">
      <c r="B270" s="247"/>
      <c r="C270" s="248"/>
      <c r="D270" s="238" t="s">
        <v>124</v>
      </c>
      <c r="E270" s="249" t="s">
        <v>1</v>
      </c>
      <c r="F270" s="250" t="s">
        <v>472</v>
      </c>
      <c r="G270" s="248"/>
      <c r="H270" s="251">
        <v>0.38600000000000001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124</v>
      </c>
      <c r="AU270" s="257" t="s">
        <v>86</v>
      </c>
      <c r="AV270" s="13" t="s">
        <v>86</v>
      </c>
      <c r="AW270" s="13" t="s">
        <v>31</v>
      </c>
      <c r="AX270" s="13" t="s">
        <v>76</v>
      </c>
      <c r="AY270" s="257" t="s">
        <v>116</v>
      </c>
    </row>
    <row r="271" s="14" customFormat="1">
      <c r="B271" s="258"/>
      <c r="C271" s="259"/>
      <c r="D271" s="238" t="s">
        <v>124</v>
      </c>
      <c r="E271" s="260" t="s">
        <v>1</v>
      </c>
      <c r="F271" s="261" t="s">
        <v>127</v>
      </c>
      <c r="G271" s="259"/>
      <c r="H271" s="262">
        <v>6.9779999999999998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AT271" s="268" t="s">
        <v>124</v>
      </c>
      <c r="AU271" s="268" t="s">
        <v>86</v>
      </c>
      <c r="AV271" s="14" t="s">
        <v>122</v>
      </c>
      <c r="AW271" s="14" t="s">
        <v>31</v>
      </c>
      <c r="AX271" s="14" t="s">
        <v>84</v>
      </c>
      <c r="AY271" s="268" t="s">
        <v>116</v>
      </c>
    </row>
    <row r="272" s="1" customFormat="1" ht="16.5" customHeight="1">
      <c r="B272" s="37"/>
      <c r="C272" s="274" t="s">
        <v>473</v>
      </c>
      <c r="D272" s="274" t="s">
        <v>442</v>
      </c>
      <c r="E272" s="275" t="s">
        <v>474</v>
      </c>
      <c r="F272" s="276" t="s">
        <v>475</v>
      </c>
      <c r="G272" s="277" t="s">
        <v>270</v>
      </c>
      <c r="H272" s="278">
        <v>56.856000000000002</v>
      </c>
      <c r="I272" s="279"/>
      <c r="J272" s="280">
        <f>ROUND(I272*H272,2)</f>
        <v>0</v>
      </c>
      <c r="K272" s="276" t="s">
        <v>1</v>
      </c>
      <c r="L272" s="281"/>
      <c r="M272" s="282" t="s">
        <v>1</v>
      </c>
      <c r="N272" s="283" t="s">
        <v>41</v>
      </c>
      <c r="O272" s="85"/>
      <c r="P272" s="232">
        <f>O272*H272</f>
        <v>0</v>
      </c>
      <c r="Q272" s="232">
        <v>0.20999999999999999</v>
      </c>
      <c r="R272" s="232">
        <f>Q272*H272</f>
        <v>11.93976</v>
      </c>
      <c r="S272" s="232">
        <v>0</v>
      </c>
      <c r="T272" s="233">
        <f>S272*H272</f>
        <v>0</v>
      </c>
      <c r="AR272" s="234" t="s">
        <v>161</v>
      </c>
      <c r="AT272" s="234" t="s">
        <v>442</v>
      </c>
      <c r="AU272" s="234" t="s">
        <v>86</v>
      </c>
      <c r="AY272" s="16" t="s">
        <v>116</v>
      </c>
      <c r="BE272" s="235">
        <f>IF(N272="základní",J272,0)</f>
        <v>0</v>
      </c>
      <c r="BF272" s="235">
        <f>IF(N272="snížená",J272,0)</f>
        <v>0</v>
      </c>
      <c r="BG272" s="235">
        <f>IF(N272="zákl. přenesená",J272,0)</f>
        <v>0</v>
      </c>
      <c r="BH272" s="235">
        <f>IF(N272="sníž. přenesená",J272,0)</f>
        <v>0</v>
      </c>
      <c r="BI272" s="235">
        <f>IF(N272="nulová",J272,0)</f>
        <v>0</v>
      </c>
      <c r="BJ272" s="16" t="s">
        <v>84</v>
      </c>
      <c r="BK272" s="235">
        <f>ROUND(I272*H272,2)</f>
        <v>0</v>
      </c>
      <c r="BL272" s="16" t="s">
        <v>122</v>
      </c>
      <c r="BM272" s="234" t="s">
        <v>476</v>
      </c>
    </row>
    <row r="273" s="13" customFormat="1">
      <c r="B273" s="247"/>
      <c r="C273" s="248"/>
      <c r="D273" s="238" t="s">
        <v>124</v>
      </c>
      <c r="E273" s="249" t="s">
        <v>1</v>
      </c>
      <c r="F273" s="250" t="s">
        <v>477</v>
      </c>
      <c r="G273" s="248"/>
      <c r="H273" s="251">
        <v>56.856000000000002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124</v>
      </c>
      <c r="AU273" s="257" t="s">
        <v>86</v>
      </c>
      <c r="AV273" s="13" t="s">
        <v>86</v>
      </c>
      <c r="AW273" s="13" t="s">
        <v>31</v>
      </c>
      <c r="AX273" s="13" t="s">
        <v>76</v>
      </c>
      <c r="AY273" s="257" t="s">
        <v>116</v>
      </c>
    </row>
    <row r="274" s="14" customFormat="1">
      <c r="B274" s="258"/>
      <c r="C274" s="259"/>
      <c r="D274" s="238" t="s">
        <v>124</v>
      </c>
      <c r="E274" s="260" t="s">
        <v>1</v>
      </c>
      <c r="F274" s="261" t="s">
        <v>127</v>
      </c>
      <c r="G274" s="259"/>
      <c r="H274" s="262">
        <v>56.856000000000002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AT274" s="268" t="s">
        <v>124</v>
      </c>
      <c r="AU274" s="268" t="s">
        <v>86</v>
      </c>
      <c r="AV274" s="14" t="s">
        <v>122</v>
      </c>
      <c r="AW274" s="14" t="s">
        <v>31</v>
      </c>
      <c r="AX274" s="14" t="s">
        <v>84</v>
      </c>
      <c r="AY274" s="268" t="s">
        <v>116</v>
      </c>
    </row>
    <row r="275" s="1" customFormat="1" ht="16.5" customHeight="1">
      <c r="B275" s="37"/>
      <c r="C275" s="274" t="s">
        <v>478</v>
      </c>
      <c r="D275" s="274" t="s">
        <v>442</v>
      </c>
      <c r="E275" s="275" t="s">
        <v>479</v>
      </c>
      <c r="F275" s="276" t="s">
        <v>480</v>
      </c>
      <c r="G275" s="277" t="s">
        <v>270</v>
      </c>
      <c r="H275" s="278">
        <v>14.351000000000001</v>
      </c>
      <c r="I275" s="279"/>
      <c r="J275" s="280">
        <f>ROUND(I275*H275,2)</f>
        <v>0</v>
      </c>
      <c r="K275" s="276" t="s">
        <v>1</v>
      </c>
      <c r="L275" s="281"/>
      <c r="M275" s="282" t="s">
        <v>1</v>
      </c>
      <c r="N275" s="283" t="s">
        <v>41</v>
      </c>
      <c r="O275" s="85"/>
      <c r="P275" s="232">
        <f>O275*H275</f>
        <v>0</v>
      </c>
      <c r="Q275" s="232">
        <v>0.20000000000000001</v>
      </c>
      <c r="R275" s="232">
        <f>Q275*H275</f>
        <v>2.8702000000000005</v>
      </c>
      <c r="S275" s="232">
        <v>0</v>
      </c>
      <c r="T275" s="233">
        <f>S275*H275</f>
        <v>0</v>
      </c>
      <c r="AR275" s="234" t="s">
        <v>161</v>
      </c>
      <c r="AT275" s="234" t="s">
        <v>442</v>
      </c>
      <c r="AU275" s="234" t="s">
        <v>86</v>
      </c>
      <c r="AY275" s="16" t="s">
        <v>116</v>
      </c>
      <c r="BE275" s="235">
        <f>IF(N275="základní",J275,0)</f>
        <v>0</v>
      </c>
      <c r="BF275" s="235">
        <f>IF(N275="snížená",J275,0)</f>
        <v>0</v>
      </c>
      <c r="BG275" s="235">
        <f>IF(N275="zákl. přenesená",J275,0)</f>
        <v>0</v>
      </c>
      <c r="BH275" s="235">
        <f>IF(N275="sníž. přenesená",J275,0)</f>
        <v>0</v>
      </c>
      <c r="BI275" s="235">
        <f>IF(N275="nulová",J275,0)</f>
        <v>0</v>
      </c>
      <c r="BJ275" s="16" t="s">
        <v>84</v>
      </c>
      <c r="BK275" s="235">
        <f>ROUND(I275*H275,2)</f>
        <v>0</v>
      </c>
      <c r="BL275" s="16" t="s">
        <v>122</v>
      </c>
      <c r="BM275" s="234" t="s">
        <v>481</v>
      </c>
    </row>
    <row r="276" s="12" customFormat="1">
      <c r="B276" s="236"/>
      <c r="C276" s="237"/>
      <c r="D276" s="238" t="s">
        <v>124</v>
      </c>
      <c r="E276" s="239" t="s">
        <v>1</v>
      </c>
      <c r="F276" s="240" t="s">
        <v>378</v>
      </c>
      <c r="G276" s="237"/>
      <c r="H276" s="239" t="s">
        <v>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124</v>
      </c>
      <c r="AU276" s="246" t="s">
        <v>86</v>
      </c>
      <c r="AV276" s="12" t="s">
        <v>84</v>
      </c>
      <c r="AW276" s="12" t="s">
        <v>31</v>
      </c>
      <c r="AX276" s="12" t="s">
        <v>76</v>
      </c>
      <c r="AY276" s="246" t="s">
        <v>116</v>
      </c>
    </row>
    <row r="277" s="13" customFormat="1">
      <c r="B277" s="247"/>
      <c r="C277" s="248"/>
      <c r="D277" s="238" t="s">
        <v>124</v>
      </c>
      <c r="E277" s="249" t="s">
        <v>1</v>
      </c>
      <c r="F277" s="250" t="s">
        <v>482</v>
      </c>
      <c r="G277" s="248"/>
      <c r="H277" s="251">
        <v>1.167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124</v>
      </c>
      <c r="AU277" s="257" t="s">
        <v>86</v>
      </c>
      <c r="AV277" s="13" t="s">
        <v>86</v>
      </c>
      <c r="AW277" s="13" t="s">
        <v>31</v>
      </c>
      <c r="AX277" s="13" t="s">
        <v>76</v>
      </c>
      <c r="AY277" s="257" t="s">
        <v>116</v>
      </c>
    </row>
    <row r="278" s="13" customFormat="1">
      <c r="B278" s="247"/>
      <c r="C278" s="248"/>
      <c r="D278" s="238" t="s">
        <v>124</v>
      </c>
      <c r="E278" s="249" t="s">
        <v>1</v>
      </c>
      <c r="F278" s="250" t="s">
        <v>483</v>
      </c>
      <c r="G278" s="248"/>
      <c r="H278" s="251">
        <v>13.183999999999999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124</v>
      </c>
      <c r="AU278" s="257" t="s">
        <v>86</v>
      </c>
      <c r="AV278" s="13" t="s">
        <v>86</v>
      </c>
      <c r="AW278" s="13" t="s">
        <v>31</v>
      </c>
      <c r="AX278" s="13" t="s">
        <v>76</v>
      </c>
      <c r="AY278" s="257" t="s">
        <v>116</v>
      </c>
    </row>
    <row r="279" s="14" customFormat="1">
      <c r="B279" s="258"/>
      <c r="C279" s="259"/>
      <c r="D279" s="238" t="s">
        <v>124</v>
      </c>
      <c r="E279" s="260" t="s">
        <v>1</v>
      </c>
      <c r="F279" s="261" t="s">
        <v>127</v>
      </c>
      <c r="G279" s="259"/>
      <c r="H279" s="262">
        <v>14.350999999999999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AT279" s="268" t="s">
        <v>124</v>
      </c>
      <c r="AU279" s="268" t="s">
        <v>86</v>
      </c>
      <c r="AV279" s="14" t="s">
        <v>122</v>
      </c>
      <c r="AW279" s="14" t="s">
        <v>31</v>
      </c>
      <c r="AX279" s="14" t="s">
        <v>84</v>
      </c>
      <c r="AY279" s="268" t="s">
        <v>116</v>
      </c>
    </row>
    <row r="280" s="1" customFormat="1" ht="16.5" customHeight="1">
      <c r="B280" s="37"/>
      <c r="C280" s="274" t="s">
        <v>484</v>
      </c>
      <c r="D280" s="274" t="s">
        <v>442</v>
      </c>
      <c r="E280" s="275" t="s">
        <v>485</v>
      </c>
      <c r="F280" s="276" t="s">
        <v>486</v>
      </c>
      <c r="G280" s="277" t="s">
        <v>449</v>
      </c>
      <c r="H280" s="278">
        <v>47.380000000000003</v>
      </c>
      <c r="I280" s="279"/>
      <c r="J280" s="280">
        <f>ROUND(I280*H280,2)</f>
        <v>0</v>
      </c>
      <c r="K280" s="276" t="s">
        <v>1</v>
      </c>
      <c r="L280" s="281"/>
      <c r="M280" s="282" t="s">
        <v>1</v>
      </c>
      <c r="N280" s="283" t="s">
        <v>41</v>
      </c>
      <c r="O280" s="85"/>
      <c r="P280" s="232">
        <f>O280*H280</f>
        <v>0</v>
      </c>
      <c r="Q280" s="232">
        <v>0.001</v>
      </c>
      <c r="R280" s="232">
        <f>Q280*H280</f>
        <v>0.047380000000000005</v>
      </c>
      <c r="S280" s="232">
        <v>0</v>
      </c>
      <c r="T280" s="233">
        <f>S280*H280</f>
        <v>0</v>
      </c>
      <c r="AR280" s="234" t="s">
        <v>161</v>
      </c>
      <c r="AT280" s="234" t="s">
        <v>442</v>
      </c>
      <c r="AU280" s="234" t="s">
        <v>86</v>
      </c>
      <c r="AY280" s="16" t="s">
        <v>116</v>
      </c>
      <c r="BE280" s="235">
        <f>IF(N280="základní",J280,0)</f>
        <v>0</v>
      </c>
      <c r="BF280" s="235">
        <f>IF(N280="snížená",J280,0)</f>
        <v>0</v>
      </c>
      <c r="BG280" s="235">
        <f>IF(N280="zákl. přenesená",J280,0)</f>
        <v>0</v>
      </c>
      <c r="BH280" s="235">
        <f>IF(N280="sníž. přenesená",J280,0)</f>
        <v>0</v>
      </c>
      <c r="BI280" s="235">
        <f>IF(N280="nulová",J280,0)</f>
        <v>0</v>
      </c>
      <c r="BJ280" s="16" t="s">
        <v>84</v>
      </c>
      <c r="BK280" s="235">
        <f>ROUND(I280*H280,2)</f>
        <v>0</v>
      </c>
      <c r="BL280" s="16" t="s">
        <v>122</v>
      </c>
      <c r="BM280" s="234" t="s">
        <v>487</v>
      </c>
    </row>
    <row r="281" s="13" customFormat="1">
      <c r="B281" s="247"/>
      <c r="C281" s="248"/>
      <c r="D281" s="238" t="s">
        <v>124</v>
      </c>
      <c r="E281" s="249" t="s">
        <v>1</v>
      </c>
      <c r="F281" s="250" t="s">
        <v>488</v>
      </c>
      <c r="G281" s="248"/>
      <c r="H281" s="251">
        <v>47.380000000000003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AT281" s="257" t="s">
        <v>124</v>
      </c>
      <c r="AU281" s="257" t="s">
        <v>86</v>
      </c>
      <c r="AV281" s="13" t="s">
        <v>86</v>
      </c>
      <c r="AW281" s="13" t="s">
        <v>31</v>
      </c>
      <c r="AX281" s="13" t="s">
        <v>76</v>
      </c>
      <c r="AY281" s="257" t="s">
        <v>116</v>
      </c>
    </row>
    <row r="282" s="14" customFormat="1">
      <c r="B282" s="258"/>
      <c r="C282" s="259"/>
      <c r="D282" s="238" t="s">
        <v>124</v>
      </c>
      <c r="E282" s="260" t="s">
        <v>1</v>
      </c>
      <c r="F282" s="261" t="s">
        <v>127</v>
      </c>
      <c r="G282" s="259"/>
      <c r="H282" s="262">
        <v>47.380000000000003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AT282" s="268" t="s">
        <v>124</v>
      </c>
      <c r="AU282" s="268" t="s">
        <v>86</v>
      </c>
      <c r="AV282" s="14" t="s">
        <v>122</v>
      </c>
      <c r="AW282" s="14" t="s">
        <v>31</v>
      </c>
      <c r="AX282" s="14" t="s">
        <v>84</v>
      </c>
      <c r="AY282" s="268" t="s">
        <v>116</v>
      </c>
    </row>
    <row r="283" s="1" customFormat="1" ht="16.5" customHeight="1">
      <c r="B283" s="37"/>
      <c r="C283" s="274" t="s">
        <v>489</v>
      </c>
      <c r="D283" s="274" t="s">
        <v>442</v>
      </c>
      <c r="E283" s="275" t="s">
        <v>490</v>
      </c>
      <c r="F283" s="276" t="s">
        <v>491</v>
      </c>
      <c r="G283" s="277" t="s">
        <v>1</v>
      </c>
      <c r="H283" s="278">
        <v>1838</v>
      </c>
      <c r="I283" s="279"/>
      <c r="J283" s="280">
        <f>ROUND(I283*H283,2)</f>
        <v>0</v>
      </c>
      <c r="K283" s="276" t="s">
        <v>1</v>
      </c>
      <c r="L283" s="281"/>
      <c r="M283" s="282" t="s">
        <v>1</v>
      </c>
      <c r="N283" s="283" t="s">
        <v>41</v>
      </c>
      <c r="O283" s="85"/>
      <c r="P283" s="232">
        <f>O283*H283</f>
        <v>0</v>
      </c>
      <c r="Q283" s="232">
        <v>0</v>
      </c>
      <c r="R283" s="232">
        <f>Q283*H283</f>
        <v>0</v>
      </c>
      <c r="S283" s="232">
        <v>0</v>
      </c>
      <c r="T283" s="233">
        <f>S283*H283</f>
        <v>0</v>
      </c>
      <c r="AR283" s="234" t="s">
        <v>161</v>
      </c>
      <c r="AT283" s="234" t="s">
        <v>442</v>
      </c>
      <c r="AU283" s="234" t="s">
        <v>86</v>
      </c>
      <c r="AY283" s="16" t="s">
        <v>116</v>
      </c>
      <c r="BE283" s="235">
        <f>IF(N283="základní",J283,0)</f>
        <v>0</v>
      </c>
      <c r="BF283" s="235">
        <f>IF(N283="snížená",J283,0)</f>
        <v>0</v>
      </c>
      <c r="BG283" s="235">
        <f>IF(N283="zákl. přenesená",J283,0)</f>
        <v>0</v>
      </c>
      <c r="BH283" s="235">
        <f>IF(N283="sníž. přenesená",J283,0)</f>
        <v>0</v>
      </c>
      <c r="BI283" s="235">
        <f>IF(N283="nulová",J283,0)</f>
        <v>0</v>
      </c>
      <c r="BJ283" s="16" t="s">
        <v>84</v>
      </c>
      <c r="BK283" s="235">
        <f>ROUND(I283*H283,2)</f>
        <v>0</v>
      </c>
      <c r="BL283" s="16" t="s">
        <v>122</v>
      </c>
      <c r="BM283" s="234" t="s">
        <v>492</v>
      </c>
    </row>
    <row r="284" s="13" customFormat="1">
      <c r="B284" s="247"/>
      <c r="C284" s="248"/>
      <c r="D284" s="238" t="s">
        <v>124</v>
      </c>
      <c r="E284" s="249" t="s">
        <v>1</v>
      </c>
      <c r="F284" s="250" t="s">
        <v>493</v>
      </c>
      <c r="G284" s="248"/>
      <c r="H284" s="251">
        <v>160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124</v>
      </c>
      <c r="AU284" s="257" t="s">
        <v>86</v>
      </c>
      <c r="AV284" s="13" t="s">
        <v>86</v>
      </c>
      <c r="AW284" s="13" t="s">
        <v>31</v>
      </c>
      <c r="AX284" s="13" t="s">
        <v>76</v>
      </c>
      <c r="AY284" s="257" t="s">
        <v>116</v>
      </c>
    </row>
    <row r="285" s="13" customFormat="1">
      <c r="B285" s="247"/>
      <c r="C285" s="248"/>
      <c r="D285" s="238" t="s">
        <v>124</v>
      </c>
      <c r="E285" s="249" t="s">
        <v>1</v>
      </c>
      <c r="F285" s="250" t="s">
        <v>494</v>
      </c>
      <c r="G285" s="248"/>
      <c r="H285" s="251">
        <v>1536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124</v>
      </c>
      <c r="AU285" s="257" t="s">
        <v>86</v>
      </c>
      <c r="AV285" s="13" t="s">
        <v>86</v>
      </c>
      <c r="AW285" s="13" t="s">
        <v>31</v>
      </c>
      <c r="AX285" s="13" t="s">
        <v>76</v>
      </c>
      <c r="AY285" s="257" t="s">
        <v>116</v>
      </c>
    </row>
    <row r="286" s="13" customFormat="1">
      <c r="B286" s="247"/>
      <c r="C286" s="248"/>
      <c r="D286" s="238" t="s">
        <v>124</v>
      </c>
      <c r="E286" s="249" t="s">
        <v>1</v>
      </c>
      <c r="F286" s="250" t="s">
        <v>495</v>
      </c>
      <c r="G286" s="248"/>
      <c r="H286" s="251">
        <v>142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AT286" s="257" t="s">
        <v>124</v>
      </c>
      <c r="AU286" s="257" t="s">
        <v>86</v>
      </c>
      <c r="AV286" s="13" t="s">
        <v>86</v>
      </c>
      <c r="AW286" s="13" t="s">
        <v>31</v>
      </c>
      <c r="AX286" s="13" t="s">
        <v>76</v>
      </c>
      <c r="AY286" s="257" t="s">
        <v>116</v>
      </c>
    </row>
    <row r="287" s="14" customFormat="1">
      <c r="B287" s="258"/>
      <c r="C287" s="259"/>
      <c r="D287" s="238" t="s">
        <v>124</v>
      </c>
      <c r="E287" s="260" t="s">
        <v>1</v>
      </c>
      <c r="F287" s="261" t="s">
        <v>127</v>
      </c>
      <c r="G287" s="259"/>
      <c r="H287" s="262">
        <v>1838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AT287" s="268" t="s">
        <v>124</v>
      </c>
      <c r="AU287" s="268" t="s">
        <v>86</v>
      </c>
      <c r="AV287" s="14" t="s">
        <v>122</v>
      </c>
      <c r="AW287" s="14" t="s">
        <v>31</v>
      </c>
      <c r="AX287" s="14" t="s">
        <v>84</v>
      </c>
      <c r="AY287" s="268" t="s">
        <v>116</v>
      </c>
    </row>
    <row r="288" s="1" customFormat="1" ht="24" customHeight="1">
      <c r="B288" s="37"/>
      <c r="C288" s="274" t="s">
        <v>496</v>
      </c>
      <c r="D288" s="274" t="s">
        <v>442</v>
      </c>
      <c r="E288" s="275" t="s">
        <v>497</v>
      </c>
      <c r="F288" s="276" t="s">
        <v>498</v>
      </c>
      <c r="G288" s="277" t="s">
        <v>130</v>
      </c>
      <c r="H288" s="278">
        <v>54</v>
      </c>
      <c r="I288" s="279"/>
      <c r="J288" s="280">
        <f>ROUND(I288*H288,2)</f>
        <v>0</v>
      </c>
      <c r="K288" s="276" t="s">
        <v>1</v>
      </c>
      <c r="L288" s="281"/>
      <c r="M288" s="282" t="s">
        <v>1</v>
      </c>
      <c r="N288" s="283" t="s">
        <v>41</v>
      </c>
      <c r="O288" s="85"/>
      <c r="P288" s="232">
        <f>O288*H288</f>
        <v>0</v>
      </c>
      <c r="Q288" s="232">
        <v>0</v>
      </c>
      <c r="R288" s="232">
        <f>Q288*H288</f>
        <v>0</v>
      </c>
      <c r="S288" s="232">
        <v>0</v>
      </c>
      <c r="T288" s="233">
        <f>S288*H288</f>
        <v>0</v>
      </c>
      <c r="AR288" s="234" t="s">
        <v>161</v>
      </c>
      <c r="AT288" s="234" t="s">
        <v>442</v>
      </c>
      <c r="AU288" s="234" t="s">
        <v>86</v>
      </c>
      <c r="AY288" s="16" t="s">
        <v>116</v>
      </c>
      <c r="BE288" s="235">
        <f>IF(N288="základní",J288,0)</f>
        <v>0</v>
      </c>
      <c r="BF288" s="235">
        <f>IF(N288="snížená",J288,0)</f>
        <v>0</v>
      </c>
      <c r="BG288" s="235">
        <f>IF(N288="zákl. přenesená",J288,0)</f>
        <v>0</v>
      </c>
      <c r="BH288" s="235">
        <f>IF(N288="sníž. přenesená",J288,0)</f>
        <v>0</v>
      </c>
      <c r="BI288" s="235">
        <f>IF(N288="nulová",J288,0)</f>
        <v>0</v>
      </c>
      <c r="BJ288" s="16" t="s">
        <v>84</v>
      </c>
      <c r="BK288" s="235">
        <f>ROUND(I288*H288,2)</f>
        <v>0</v>
      </c>
      <c r="BL288" s="16" t="s">
        <v>122</v>
      </c>
      <c r="BM288" s="234" t="s">
        <v>499</v>
      </c>
    </row>
    <row r="289" s="13" customFormat="1">
      <c r="B289" s="247"/>
      <c r="C289" s="248"/>
      <c r="D289" s="238" t="s">
        <v>124</v>
      </c>
      <c r="E289" s="249" t="s">
        <v>1</v>
      </c>
      <c r="F289" s="250" t="s">
        <v>500</v>
      </c>
      <c r="G289" s="248"/>
      <c r="H289" s="251">
        <v>36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AT289" s="257" t="s">
        <v>124</v>
      </c>
      <c r="AU289" s="257" t="s">
        <v>86</v>
      </c>
      <c r="AV289" s="13" t="s">
        <v>86</v>
      </c>
      <c r="AW289" s="13" t="s">
        <v>31</v>
      </c>
      <c r="AX289" s="13" t="s">
        <v>76</v>
      </c>
      <c r="AY289" s="257" t="s">
        <v>116</v>
      </c>
    </row>
    <row r="290" s="13" customFormat="1">
      <c r="B290" s="247"/>
      <c r="C290" s="248"/>
      <c r="D290" s="238" t="s">
        <v>124</v>
      </c>
      <c r="E290" s="249" t="s">
        <v>1</v>
      </c>
      <c r="F290" s="250" t="s">
        <v>501</v>
      </c>
      <c r="G290" s="248"/>
      <c r="H290" s="251">
        <v>12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AT290" s="257" t="s">
        <v>124</v>
      </c>
      <c r="AU290" s="257" t="s">
        <v>86</v>
      </c>
      <c r="AV290" s="13" t="s">
        <v>86</v>
      </c>
      <c r="AW290" s="13" t="s">
        <v>31</v>
      </c>
      <c r="AX290" s="13" t="s">
        <v>76</v>
      </c>
      <c r="AY290" s="257" t="s">
        <v>116</v>
      </c>
    </row>
    <row r="291" s="13" customFormat="1">
      <c r="B291" s="247"/>
      <c r="C291" s="248"/>
      <c r="D291" s="238" t="s">
        <v>124</v>
      </c>
      <c r="E291" s="249" t="s">
        <v>1</v>
      </c>
      <c r="F291" s="250" t="s">
        <v>313</v>
      </c>
      <c r="G291" s="248"/>
      <c r="H291" s="251">
        <v>6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AT291" s="257" t="s">
        <v>124</v>
      </c>
      <c r="AU291" s="257" t="s">
        <v>86</v>
      </c>
      <c r="AV291" s="13" t="s">
        <v>86</v>
      </c>
      <c r="AW291" s="13" t="s">
        <v>31</v>
      </c>
      <c r="AX291" s="13" t="s">
        <v>76</v>
      </c>
      <c r="AY291" s="257" t="s">
        <v>116</v>
      </c>
    </row>
    <row r="292" s="14" customFormat="1">
      <c r="B292" s="258"/>
      <c r="C292" s="259"/>
      <c r="D292" s="238" t="s">
        <v>124</v>
      </c>
      <c r="E292" s="260" t="s">
        <v>1</v>
      </c>
      <c r="F292" s="261" t="s">
        <v>127</v>
      </c>
      <c r="G292" s="259"/>
      <c r="H292" s="262">
        <v>54</v>
      </c>
      <c r="I292" s="263"/>
      <c r="J292" s="259"/>
      <c r="K292" s="259"/>
      <c r="L292" s="264"/>
      <c r="M292" s="265"/>
      <c r="N292" s="266"/>
      <c r="O292" s="266"/>
      <c r="P292" s="266"/>
      <c r="Q292" s="266"/>
      <c r="R292" s="266"/>
      <c r="S292" s="266"/>
      <c r="T292" s="267"/>
      <c r="AT292" s="268" t="s">
        <v>124</v>
      </c>
      <c r="AU292" s="268" t="s">
        <v>86</v>
      </c>
      <c r="AV292" s="14" t="s">
        <v>122</v>
      </c>
      <c r="AW292" s="14" t="s">
        <v>31</v>
      </c>
      <c r="AX292" s="14" t="s">
        <v>84</v>
      </c>
      <c r="AY292" s="268" t="s">
        <v>116</v>
      </c>
    </row>
    <row r="293" s="1" customFormat="1" ht="16.5" customHeight="1">
      <c r="B293" s="37"/>
      <c r="C293" s="274" t="s">
        <v>502</v>
      </c>
      <c r="D293" s="274" t="s">
        <v>442</v>
      </c>
      <c r="E293" s="275" t="s">
        <v>503</v>
      </c>
      <c r="F293" s="276" t="s">
        <v>504</v>
      </c>
      <c r="G293" s="277" t="s">
        <v>130</v>
      </c>
      <c r="H293" s="278">
        <v>144</v>
      </c>
      <c r="I293" s="279"/>
      <c r="J293" s="280">
        <f>ROUND(I293*H293,2)</f>
        <v>0</v>
      </c>
      <c r="K293" s="276" t="s">
        <v>1</v>
      </c>
      <c r="L293" s="281"/>
      <c r="M293" s="282" t="s">
        <v>1</v>
      </c>
      <c r="N293" s="283" t="s">
        <v>41</v>
      </c>
      <c r="O293" s="85"/>
      <c r="P293" s="232">
        <f>O293*H293</f>
        <v>0</v>
      </c>
      <c r="Q293" s="232">
        <v>0</v>
      </c>
      <c r="R293" s="232">
        <f>Q293*H293</f>
        <v>0</v>
      </c>
      <c r="S293" s="232">
        <v>0</v>
      </c>
      <c r="T293" s="233">
        <f>S293*H293</f>
        <v>0</v>
      </c>
      <c r="AR293" s="234" t="s">
        <v>161</v>
      </c>
      <c r="AT293" s="234" t="s">
        <v>442</v>
      </c>
      <c r="AU293" s="234" t="s">
        <v>86</v>
      </c>
      <c r="AY293" s="16" t="s">
        <v>116</v>
      </c>
      <c r="BE293" s="235">
        <f>IF(N293="základní",J293,0)</f>
        <v>0</v>
      </c>
      <c r="BF293" s="235">
        <f>IF(N293="snížená",J293,0)</f>
        <v>0</v>
      </c>
      <c r="BG293" s="235">
        <f>IF(N293="zákl. přenesená",J293,0)</f>
        <v>0</v>
      </c>
      <c r="BH293" s="235">
        <f>IF(N293="sníž. přenesená",J293,0)</f>
        <v>0</v>
      </c>
      <c r="BI293" s="235">
        <f>IF(N293="nulová",J293,0)</f>
        <v>0</v>
      </c>
      <c r="BJ293" s="16" t="s">
        <v>84</v>
      </c>
      <c r="BK293" s="235">
        <f>ROUND(I293*H293,2)</f>
        <v>0</v>
      </c>
      <c r="BL293" s="16" t="s">
        <v>122</v>
      </c>
      <c r="BM293" s="234" t="s">
        <v>505</v>
      </c>
    </row>
    <row r="294" s="13" customFormat="1">
      <c r="B294" s="247"/>
      <c r="C294" s="248"/>
      <c r="D294" s="238" t="s">
        <v>124</v>
      </c>
      <c r="E294" s="249" t="s">
        <v>1</v>
      </c>
      <c r="F294" s="250" t="s">
        <v>506</v>
      </c>
      <c r="G294" s="248"/>
      <c r="H294" s="251">
        <v>144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AT294" s="257" t="s">
        <v>124</v>
      </c>
      <c r="AU294" s="257" t="s">
        <v>86</v>
      </c>
      <c r="AV294" s="13" t="s">
        <v>86</v>
      </c>
      <c r="AW294" s="13" t="s">
        <v>31</v>
      </c>
      <c r="AX294" s="13" t="s">
        <v>76</v>
      </c>
      <c r="AY294" s="257" t="s">
        <v>116</v>
      </c>
    </row>
    <row r="295" s="14" customFormat="1">
      <c r="B295" s="258"/>
      <c r="C295" s="259"/>
      <c r="D295" s="238" t="s">
        <v>124</v>
      </c>
      <c r="E295" s="260" t="s">
        <v>1</v>
      </c>
      <c r="F295" s="261" t="s">
        <v>127</v>
      </c>
      <c r="G295" s="259"/>
      <c r="H295" s="262">
        <v>144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AT295" s="268" t="s">
        <v>124</v>
      </c>
      <c r="AU295" s="268" t="s">
        <v>86</v>
      </c>
      <c r="AV295" s="14" t="s">
        <v>122</v>
      </c>
      <c r="AW295" s="14" t="s">
        <v>31</v>
      </c>
      <c r="AX295" s="14" t="s">
        <v>84</v>
      </c>
      <c r="AY295" s="268" t="s">
        <v>116</v>
      </c>
    </row>
    <row r="296" s="1" customFormat="1" ht="16.5" customHeight="1">
      <c r="B296" s="37"/>
      <c r="C296" s="274" t="s">
        <v>507</v>
      </c>
      <c r="D296" s="274" t="s">
        <v>442</v>
      </c>
      <c r="E296" s="275" t="s">
        <v>508</v>
      </c>
      <c r="F296" s="276" t="s">
        <v>509</v>
      </c>
      <c r="G296" s="277" t="s">
        <v>411</v>
      </c>
      <c r="H296" s="278">
        <v>57</v>
      </c>
      <c r="I296" s="279"/>
      <c r="J296" s="280">
        <f>ROUND(I296*H296,2)</f>
        <v>0</v>
      </c>
      <c r="K296" s="276" t="s">
        <v>1</v>
      </c>
      <c r="L296" s="281"/>
      <c r="M296" s="282" t="s">
        <v>1</v>
      </c>
      <c r="N296" s="283" t="s">
        <v>41</v>
      </c>
      <c r="O296" s="85"/>
      <c r="P296" s="232">
        <f>O296*H296</f>
        <v>0</v>
      </c>
      <c r="Q296" s="232">
        <v>0</v>
      </c>
      <c r="R296" s="232">
        <f>Q296*H296</f>
        <v>0</v>
      </c>
      <c r="S296" s="232">
        <v>0</v>
      </c>
      <c r="T296" s="233">
        <f>S296*H296</f>
        <v>0</v>
      </c>
      <c r="AR296" s="234" t="s">
        <v>161</v>
      </c>
      <c r="AT296" s="234" t="s">
        <v>442</v>
      </c>
      <c r="AU296" s="234" t="s">
        <v>86</v>
      </c>
      <c r="AY296" s="16" t="s">
        <v>116</v>
      </c>
      <c r="BE296" s="235">
        <f>IF(N296="základní",J296,0)</f>
        <v>0</v>
      </c>
      <c r="BF296" s="235">
        <f>IF(N296="snížená",J296,0)</f>
        <v>0</v>
      </c>
      <c r="BG296" s="235">
        <f>IF(N296="zákl. přenesená",J296,0)</f>
        <v>0</v>
      </c>
      <c r="BH296" s="235">
        <f>IF(N296="sníž. přenesená",J296,0)</f>
        <v>0</v>
      </c>
      <c r="BI296" s="235">
        <f>IF(N296="nulová",J296,0)</f>
        <v>0</v>
      </c>
      <c r="BJ296" s="16" t="s">
        <v>84</v>
      </c>
      <c r="BK296" s="235">
        <f>ROUND(I296*H296,2)</f>
        <v>0</v>
      </c>
      <c r="BL296" s="16" t="s">
        <v>122</v>
      </c>
      <c r="BM296" s="234" t="s">
        <v>510</v>
      </c>
    </row>
    <row r="297" s="13" customFormat="1">
      <c r="B297" s="247"/>
      <c r="C297" s="248"/>
      <c r="D297" s="238" t="s">
        <v>124</v>
      </c>
      <c r="E297" s="249" t="s">
        <v>1</v>
      </c>
      <c r="F297" s="250" t="s">
        <v>511</v>
      </c>
      <c r="G297" s="248"/>
      <c r="H297" s="251">
        <v>48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124</v>
      </c>
      <c r="AU297" s="257" t="s">
        <v>86</v>
      </c>
      <c r="AV297" s="13" t="s">
        <v>86</v>
      </c>
      <c r="AW297" s="13" t="s">
        <v>31</v>
      </c>
      <c r="AX297" s="13" t="s">
        <v>76</v>
      </c>
      <c r="AY297" s="257" t="s">
        <v>116</v>
      </c>
    </row>
    <row r="298" s="13" customFormat="1">
      <c r="B298" s="247"/>
      <c r="C298" s="248"/>
      <c r="D298" s="238" t="s">
        <v>124</v>
      </c>
      <c r="E298" s="249" t="s">
        <v>1</v>
      </c>
      <c r="F298" s="250" t="s">
        <v>512</v>
      </c>
      <c r="G298" s="248"/>
      <c r="H298" s="251">
        <v>9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AT298" s="257" t="s">
        <v>124</v>
      </c>
      <c r="AU298" s="257" t="s">
        <v>86</v>
      </c>
      <c r="AV298" s="13" t="s">
        <v>86</v>
      </c>
      <c r="AW298" s="13" t="s">
        <v>31</v>
      </c>
      <c r="AX298" s="13" t="s">
        <v>76</v>
      </c>
      <c r="AY298" s="257" t="s">
        <v>116</v>
      </c>
    </row>
    <row r="299" s="14" customFormat="1">
      <c r="B299" s="258"/>
      <c r="C299" s="259"/>
      <c r="D299" s="238" t="s">
        <v>124</v>
      </c>
      <c r="E299" s="260" t="s">
        <v>1</v>
      </c>
      <c r="F299" s="261" t="s">
        <v>127</v>
      </c>
      <c r="G299" s="259"/>
      <c r="H299" s="262">
        <v>57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AT299" s="268" t="s">
        <v>124</v>
      </c>
      <c r="AU299" s="268" t="s">
        <v>86</v>
      </c>
      <c r="AV299" s="14" t="s">
        <v>122</v>
      </c>
      <c r="AW299" s="14" t="s">
        <v>31</v>
      </c>
      <c r="AX299" s="14" t="s">
        <v>84</v>
      </c>
      <c r="AY299" s="268" t="s">
        <v>116</v>
      </c>
    </row>
    <row r="300" s="11" customFormat="1" ht="22.8" customHeight="1">
      <c r="B300" s="207"/>
      <c r="C300" s="208"/>
      <c r="D300" s="209" t="s">
        <v>75</v>
      </c>
      <c r="E300" s="221" t="s">
        <v>513</v>
      </c>
      <c r="F300" s="221" t="s">
        <v>514</v>
      </c>
      <c r="G300" s="208"/>
      <c r="H300" s="208"/>
      <c r="I300" s="211"/>
      <c r="J300" s="222">
        <f>BK300</f>
        <v>0</v>
      </c>
      <c r="K300" s="208"/>
      <c r="L300" s="213"/>
      <c r="M300" s="214"/>
      <c r="N300" s="215"/>
      <c r="O300" s="215"/>
      <c r="P300" s="216">
        <f>SUM(P301:P342)</f>
        <v>0</v>
      </c>
      <c r="Q300" s="215"/>
      <c r="R300" s="216">
        <f>SUM(R301:R342)</f>
        <v>0</v>
      </c>
      <c r="S300" s="215"/>
      <c r="T300" s="217">
        <f>SUM(T301:T342)</f>
        <v>0</v>
      </c>
      <c r="AR300" s="218" t="s">
        <v>84</v>
      </c>
      <c r="AT300" s="219" t="s">
        <v>75</v>
      </c>
      <c r="AU300" s="219" t="s">
        <v>84</v>
      </c>
      <c r="AY300" s="218" t="s">
        <v>116</v>
      </c>
      <c r="BK300" s="220">
        <f>SUM(BK301:BK342)</f>
        <v>0</v>
      </c>
    </row>
    <row r="301" s="1" customFormat="1" ht="36" customHeight="1">
      <c r="B301" s="37"/>
      <c r="C301" s="274" t="s">
        <v>515</v>
      </c>
      <c r="D301" s="274" t="s">
        <v>442</v>
      </c>
      <c r="E301" s="275" t="s">
        <v>516</v>
      </c>
      <c r="F301" s="276" t="s">
        <v>517</v>
      </c>
      <c r="G301" s="277" t="s">
        <v>518</v>
      </c>
      <c r="H301" s="278">
        <v>5</v>
      </c>
      <c r="I301" s="279"/>
      <c r="J301" s="280">
        <f>ROUND(I301*H301,2)</f>
        <v>0</v>
      </c>
      <c r="K301" s="276" t="s">
        <v>1</v>
      </c>
      <c r="L301" s="281"/>
      <c r="M301" s="282" t="s">
        <v>1</v>
      </c>
      <c r="N301" s="283" t="s">
        <v>41</v>
      </c>
      <c r="O301" s="85"/>
      <c r="P301" s="232">
        <f>O301*H301</f>
        <v>0</v>
      </c>
      <c r="Q301" s="232">
        <v>0</v>
      </c>
      <c r="R301" s="232">
        <f>Q301*H301</f>
        <v>0</v>
      </c>
      <c r="S301" s="232">
        <v>0</v>
      </c>
      <c r="T301" s="233">
        <f>S301*H301</f>
        <v>0</v>
      </c>
      <c r="AR301" s="234" t="s">
        <v>161</v>
      </c>
      <c r="AT301" s="234" t="s">
        <v>442</v>
      </c>
      <c r="AU301" s="234" t="s">
        <v>86</v>
      </c>
      <c r="AY301" s="16" t="s">
        <v>116</v>
      </c>
      <c r="BE301" s="235">
        <f>IF(N301="základní",J301,0)</f>
        <v>0</v>
      </c>
      <c r="BF301" s="235">
        <f>IF(N301="snížená",J301,0)</f>
        <v>0</v>
      </c>
      <c r="BG301" s="235">
        <f>IF(N301="zákl. přenesená",J301,0)</f>
        <v>0</v>
      </c>
      <c r="BH301" s="235">
        <f>IF(N301="sníž. přenesená",J301,0)</f>
        <v>0</v>
      </c>
      <c r="BI301" s="235">
        <f>IF(N301="nulová",J301,0)</f>
        <v>0</v>
      </c>
      <c r="BJ301" s="16" t="s">
        <v>84</v>
      </c>
      <c r="BK301" s="235">
        <f>ROUND(I301*H301,2)</f>
        <v>0</v>
      </c>
      <c r="BL301" s="16" t="s">
        <v>122</v>
      </c>
      <c r="BM301" s="234" t="s">
        <v>519</v>
      </c>
    </row>
    <row r="302" s="13" customFormat="1">
      <c r="B302" s="247"/>
      <c r="C302" s="248"/>
      <c r="D302" s="238" t="s">
        <v>124</v>
      </c>
      <c r="E302" s="249" t="s">
        <v>1</v>
      </c>
      <c r="F302" s="250" t="s">
        <v>520</v>
      </c>
      <c r="G302" s="248"/>
      <c r="H302" s="251">
        <v>5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AT302" s="257" t="s">
        <v>124</v>
      </c>
      <c r="AU302" s="257" t="s">
        <v>86</v>
      </c>
      <c r="AV302" s="13" t="s">
        <v>86</v>
      </c>
      <c r="AW302" s="13" t="s">
        <v>31</v>
      </c>
      <c r="AX302" s="13" t="s">
        <v>76</v>
      </c>
      <c r="AY302" s="257" t="s">
        <v>116</v>
      </c>
    </row>
    <row r="303" s="14" customFormat="1">
      <c r="B303" s="258"/>
      <c r="C303" s="259"/>
      <c r="D303" s="238" t="s">
        <v>124</v>
      </c>
      <c r="E303" s="260" t="s">
        <v>1</v>
      </c>
      <c r="F303" s="261" t="s">
        <v>127</v>
      </c>
      <c r="G303" s="259"/>
      <c r="H303" s="262">
        <v>5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AT303" s="268" t="s">
        <v>124</v>
      </c>
      <c r="AU303" s="268" t="s">
        <v>86</v>
      </c>
      <c r="AV303" s="14" t="s">
        <v>122</v>
      </c>
      <c r="AW303" s="14" t="s">
        <v>31</v>
      </c>
      <c r="AX303" s="14" t="s">
        <v>84</v>
      </c>
      <c r="AY303" s="268" t="s">
        <v>116</v>
      </c>
    </row>
    <row r="304" s="1" customFormat="1" ht="36" customHeight="1">
      <c r="B304" s="37"/>
      <c r="C304" s="274" t="s">
        <v>521</v>
      </c>
      <c r="D304" s="274" t="s">
        <v>442</v>
      </c>
      <c r="E304" s="275" t="s">
        <v>522</v>
      </c>
      <c r="F304" s="276" t="s">
        <v>523</v>
      </c>
      <c r="G304" s="277" t="s">
        <v>518</v>
      </c>
      <c r="H304" s="278">
        <v>3</v>
      </c>
      <c r="I304" s="279"/>
      <c r="J304" s="280">
        <f>ROUND(I304*H304,2)</f>
        <v>0</v>
      </c>
      <c r="K304" s="276" t="s">
        <v>1</v>
      </c>
      <c r="L304" s="281"/>
      <c r="M304" s="282" t="s">
        <v>1</v>
      </c>
      <c r="N304" s="283" t="s">
        <v>41</v>
      </c>
      <c r="O304" s="85"/>
      <c r="P304" s="232">
        <f>O304*H304</f>
        <v>0</v>
      </c>
      <c r="Q304" s="232">
        <v>0</v>
      </c>
      <c r="R304" s="232">
        <f>Q304*H304</f>
        <v>0</v>
      </c>
      <c r="S304" s="232">
        <v>0</v>
      </c>
      <c r="T304" s="233">
        <f>S304*H304</f>
        <v>0</v>
      </c>
      <c r="AR304" s="234" t="s">
        <v>161</v>
      </c>
      <c r="AT304" s="234" t="s">
        <v>442</v>
      </c>
      <c r="AU304" s="234" t="s">
        <v>86</v>
      </c>
      <c r="AY304" s="16" t="s">
        <v>116</v>
      </c>
      <c r="BE304" s="235">
        <f>IF(N304="základní",J304,0)</f>
        <v>0</v>
      </c>
      <c r="BF304" s="235">
        <f>IF(N304="snížená",J304,0)</f>
        <v>0</v>
      </c>
      <c r="BG304" s="235">
        <f>IF(N304="zákl. přenesená",J304,0)</f>
        <v>0</v>
      </c>
      <c r="BH304" s="235">
        <f>IF(N304="sníž. přenesená",J304,0)</f>
        <v>0</v>
      </c>
      <c r="BI304" s="235">
        <f>IF(N304="nulová",J304,0)</f>
        <v>0</v>
      </c>
      <c r="BJ304" s="16" t="s">
        <v>84</v>
      </c>
      <c r="BK304" s="235">
        <f>ROUND(I304*H304,2)</f>
        <v>0</v>
      </c>
      <c r="BL304" s="16" t="s">
        <v>122</v>
      </c>
      <c r="BM304" s="234" t="s">
        <v>524</v>
      </c>
    </row>
    <row r="305" s="13" customFormat="1">
      <c r="B305" s="247"/>
      <c r="C305" s="248"/>
      <c r="D305" s="238" t="s">
        <v>124</v>
      </c>
      <c r="E305" s="249" t="s">
        <v>1</v>
      </c>
      <c r="F305" s="250" t="s">
        <v>525</v>
      </c>
      <c r="G305" s="248"/>
      <c r="H305" s="251">
        <v>3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AT305" s="257" t="s">
        <v>124</v>
      </c>
      <c r="AU305" s="257" t="s">
        <v>86</v>
      </c>
      <c r="AV305" s="13" t="s">
        <v>86</v>
      </c>
      <c r="AW305" s="13" t="s">
        <v>31</v>
      </c>
      <c r="AX305" s="13" t="s">
        <v>76</v>
      </c>
      <c r="AY305" s="257" t="s">
        <v>116</v>
      </c>
    </row>
    <row r="306" s="14" customFormat="1">
      <c r="B306" s="258"/>
      <c r="C306" s="259"/>
      <c r="D306" s="238" t="s">
        <v>124</v>
      </c>
      <c r="E306" s="260" t="s">
        <v>1</v>
      </c>
      <c r="F306" s="261" t="s">
        <v>127</v>
      </c>
      <c r="G306" s="259"/>
      <c r="H306" s="262">
        <v>3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AT306" s="268" t="s">
        <v>124</v>
      </c>
      <c r="AU306" s="268" t="s">
        <v>86</v>
      </c>
      <c r="AV306" s="14" t="s">
        <v>122</v>
      </c>
      <c r="AW306" s="14" t="s">
        <v>31</v>
      </c>
      <c r="AX306" s="14" t="s">
        <v>84</v>
      </c>
      <c r="AY306" s="268" t="s">
        <v>116</v>
      </c>
    </row>
    <row r="307" s="1" customFormat="1" ht="24" customHeight="1">
      <c r="B307" s="37"/>
      <c r="C307" s="274" t="s">
        <v>526</v>
      </c>
      <c r="D307" s="274" t="s">
        <v>442</v>
      </c>
      <c r="E307" s="275" t="s">
        <v>527</v>
      </c>
      <c r="F307" s="276" t="s">
        <v>528</v>
      </c>
      <c r="G307" s="277" t="s">
        <v>518</v>
      </c>
      <c r="H307" s="278">
        <v>4</v>
      </c>
      <c r="I307" s="279"/>
      <c r="J307" s="280">
        <f>ROUND(I307*H307,2)</f>
        <v>0</v>
      </c>
      <c r="K307" s="276" t="s">
        <v>1</v>
      </c>
      <c r="L307" s="281"/>
      <c r="M307" s="282" t="s">
        <v>1</v>
      </c>
      <c r="N307" s="283" t="s">
        <v>41</v>
      </c>
      <c r="O307" s="85"/>
      <c r="P307" s="232">
        <f>O307*H307</f>
        <v>0</v>
      </c>
      <c r="Q307" s="232">
        <v>0</v>
      </c>
      <c r="R307" s="232">
        <f>Q307*H307</f>
        <v>0</v>
      </c>
      <c r="S307" s="232">
        <v>0</v>
      </c>
      <c r="T307" s="233">
        <f>S307*H307</f>
        <v>0</v>
      </c>
      <c r="AR307" s="234" t="s">
        <v>161</v>
      </c>
      <c r="AT307" s="234" t="s">
        <v>442</v>
      </c>
      <c r="AU307" s="234" t="s">
        <v>86</v>
      </c>
      <c r="AY307" s="16" t="s">
        <v>116</v>
      </c>
      <c r="BE307" s="235">
        <f>IF(N307="základní",J307,0)</f>
        <v>0</v>
      </c>
      <c r="BF307" s="235">
        <f>IF(N307="snížená",J307,0)</f>
        <v>0</v>
      </c>
      <c r="BG307" s="235">
        <f>IF(N307="zákl. přenesená",J307,0)</f>
        <v>0</v>
      </c>
      <c r="BH307" s="235">
        <f>IF(N307="sníž. přenesená",J307,0)</f>
        <v>0</v>
      </c>
      <c r="BI307" s="235">
        <f>IF(N307="nulová",J307,0)</f>
        <v>0</v>
      </c>
      <c r="BJ307" s="16" t="s">
        <v>84</v>
      </c>
      <c r="BK307" s="235">
        <f>ROUND(I307*H307,2)</f>
        <v>0</v>
      </c>
      <c r="BL307" s="16" t="s">
        <v>122</v>
      </c>
      <c r="BM307" s="234" t="s">
        <v>529</v>
      </c>
    </row>
    <row r="308" s="13" customFormat="1">
      <c r="B308" s="247"/>
      <c r="C308" s="248"/>
      <c r="D308" s="238" t="s">
        <v>124</v>
      </c>
      <c r="E308" s="249" t="s">
        <v>1</v>
      </c>
      <c r="F308" s="250" t="s">
        <v>530</v>
      </c>
      <c r="G308" s="248"/>
      <c r="H308" s="251">
        <v>4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AT308" s="257" t="s">
        <v>124</v>
      </c>
      <c r="AU308" s="257" t="s">
        <v>86</v>
      </c>
      <c r="AV308" s="13" t="s">
        <v>86</v>
      </c>
      <c r="AW308" s="13" t="s">
        <v>31</v>
      </c>
      <c r="AX308" s="13" t="s">
        <v>76</v>
      </c>
      <c r="AY308" s="257" t="s">
        <v>116</v>
      </c>
    </row>
    <row r="309" s="14" customFormat="1">
      <c r="B309" s="258"/>
      <c r="C309" s="259"/>
      <c r="D309" s="238" t="s">
        <v>124</v>
      </c>
      <c r="E309" s="260" t="s">
        <v>1</v>
      </c>
      <c r="F309" s="261" t="s">
        <v>127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AT309" s="268" t="s">
        <v>124</v>
      </c>
      <c r="AU309" s="268" t="s">
        <v>86</v>
      </c>
      <c r="AV309" s="14" t="s">
        <v>122</v>
      </c>
      <c r="AW309" s="14" t="s">
        <v>31</v>
      </c>
      <c r="AX309" s="14" t="s">
        <v>84</v>
      </c>
      <c r="AY309" s="268" t="s">
        <v>116</v>
      </c>
    </row>
    <row r="310" s="1" customFormat="1" ht="24" customHeight="1">
      <c r="B310" s="37"/>
      <c r="C310" s="274" t="s">
        <v>531</v>
      </c>
      <c r="D310" s="274" t="s">
        <v>442</v>
      </c>
      <c r="E310" s="275" t="s">
        <v>532</v>
      </c>
      <c r="F310" s="276" t="s">
        <v>533</v>
      </c>
      <c r="G310" s="277" t="s">
        <v>518</v>
      </c>
      <c r="H310" s="278">
        <v>3</v>
      </c>
      <c r="I310" s="279"/>
      <c r="J310" s="280">
        <f>ROUND(I310*H310,2)</f>
        <v>0</v>
      </c>
      <c r="K310" s="276" t="s">
        <v>1</v>
      </c>
      <c r="L310" s="281"/>
      <c r="M310" s="282" t="s">
        <v>1</v>
      </c>
      <c r="N310" s="283" t="s">
        <v>41</v>
      </c>
      <c r="O310" s="85"/>
      <c r="P310" s="232">
        <f>O310*H310</f>
        <v>0</v>
      </c>
      <c r="Q310" s="232">
        <v>0</v>
      </c>
      <c r="R310" s="232">
        <f>Q310*H310</f>
        <v>0</v>
      </c>
      <c r="S310" s="232">
        <v>0</v>
      </c>
      <c r="T310" s="233">
        <f>S310*H310</f>
        <v>0</v>
      </c>
      <c r="AR310" s="234" t="s">
        <v>161</v>
      </c>
      <c r="AT310" s="234" t="s">
        <v>442</v>
      </c>
      <c r="AU310" s="234" t="s">
        <v>86</v>
      </c>
      <c r="AY310" s="16" t="s">
        <v>116</v>
      </c>
      <c r="BE310" s="235">
        <f>IF(N310="základní",J310,0)</f>
        <v>0</v>
      </c>
      <c r="BF310" s="235">
        <f>IF(N310="snížená",J310,0)</f>
        <v>0</v>
      </c>
      <c r="BG310" s="235">
        <f>IF(N310="zákl. přenesená",J310,0)</f>
        <v>0</v>
      </c>
      <c r="BH310" s="235">
        <f>IF(N310="sníž. přenesená",J310,0)</f>
        <v>0</v>
      </c>
      <c r="BI310" s="235">
        <f>IF(N310="nulová",J310,0)</f>
        <v>0</v>
      </c>
      <c r="BJ310" s="16" t="s">
        <v>84</v>
      </c>
      <c r="BK310" s="235">
        <f>ROUND(I310*H310,2)</f>
        <v>0</v>
      </c>
      <c r="BL310" s="16" t="s">
        <v>122</v>
      </c>
      <c r="BM310" s="234" t="s">
        <v>534</v>
      </c>
    </row>
    <row r="311" s="13" customFormat="1">
      <c r="B311" s="247"/>
      <c r="C311" s="248"/>
      <c r="D311" s="238" t="s">
        <v>124</v>
      </c>
      <c r="E311" s="249" t="s">
        <v>1</v>
      </c>
      <c r="F311" s="250" t="s">
        <v>525</v>
      </c>
      <c r="G311" s="248"/>
      <c r="H311" s="251">
        <v>3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AT311" s="257" t="s">
        <v>124</v>
      </c>
      <c r="AU311" s="257" t="s">
        <v>86</v>
      </c>
      <c r="AV311" s="13" t="s">
        <v>86</v>
      </c>
      <c r="AW311" s="13" t="s">
        <v>31</v>
      </c>
      <c r="AX311" s="13" t="s">
        <v>76</v>
      </c>
      <c r="AY311" s="257" t="s">
        <v>116</v>
      </c>
    </row>
    <row r="312" s="14" customFormat="1">
      <c r="B312" s="258"/>
      <c r="C312" s="259"/>
      <c r="D312" s="238" t="s">
        <v>124</v>
      </c>
      <c r="E312" s="260" t="s">
        <v>1</v>
      </c>
      <c r="F312" s="261" t="s">
        <v>127</v>
      </c>
      <c r="G312" s="259"/>
      <c r="H312" s="262">
        <v>3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AT312" s="268" t="s">
        <v>124</v>
      </c>
      <c r="AU312" s="268" t="s">
        <v>86</v>
      </c>
      <c r="AV312" s="14" t="s">
        <v>122</v>
      </c>
      <c r="AW312" s="14" t="s">
        <v>31</v>
      </c>
      <c r="AX312" s="14" t="s">
        <v>84</v>
      </c>
      <c r="AY312" s="268" t="s">
        <v>116</v>
      </c>
    </row>
    <row r="313" s="1" customFormat="1" ht="24" customHeight="1">
      <c r="B313" s="37"/>
      <c r="C313" s="274" t="s">
        <v>535</v>
      </c>
      <c r="D313" s="274" t="s">
        <v>442</v>
      </c>
      <c r="E313" s="275" t="s">
        <v>536</v>
      </c>
      <c r="F313" s="276" t="s">
        <v>537</v>
      </c>
      <c r="G313" s="277" t="s">
        <v>518</v>
      </c>
      <c r="H313" s="278">
        <v>1</v>
      </c>
      <c r="I313" s="279"/>
      <c r="J313" s="280">
        <f>ROUND(I313*H313,2)</f>
        <v>0</v>
      </c>
      <c r="K313" s="276" t="s">
        <v>1</v>
      </c>
      <c r="L313" s="281"/>
      <c r="M313" s="282" t="s">
        <v>1</v>
      </c>
      <c r="N313" s="283" t="s">
        <v>41</v>
      </c>
      <c r="O313" s="85"/>
      <c r="P313" s="232">
        <f>O313*H313</f>
        <v>0</v>
      </c>
      <c r="Q313" s="232">
        <v>0</v>
      </c>
      <c r="R313" s="232">
        <f>Q313*H313</f>
        <v>0</v>
      </c>
      <c r="S313" s="232">
        <v>0</v>
      </c>
      <c r="T313" s="233">
        <f>S313*H313</f>
        <v>0</v>
      </c>
      <c r="AR313" s="234" t="s">
        <v>161</v>
      </c>
      <c r="AT313" s="234" t="s">
        <v>442</v>
      </c>
      <c r="AU313" s="234" t="s">
        <v>86</v>
      </c>
      <c r="AY313" s="16" t="s">
        <v>116</v>
      </c>
      <c r="BE313" s="235">
        <f>IF(N313="základní",J313,0)</f>
        <v>0</v>
      </c>
      <c r="BF313" s="235">
        <f>IF(N313="snížená",J313,0)</f>
        <v>0</v>
      </c>
      <c r="BG313" s="235">
        <f>IF(N313="zákl. přenesená",J313,0)</f>
        <v>0</v>
      </c>
      <c r="BH313" s="235">
        <f>IF(N313="sníž. přenesená",J313,0)</f>
        <v>0</v>
      </c>
      <c r="BI313" s="235">
        <f>IF(N313="nulová",J313,0)</f>
        <v>0</v>
      </c>
      <c r="BJ313" s="16" t="s">
        <v>84</v>
      </c>
      <c r="BK313" s="235">
        <f>ROUND(I313*H313,2)</f>
        <v>0</v>
      </c>
      <c r="BL313" s="16" t="s">
        <v>122</v>
      </c>
      <c r="BM313" s="234" t="s">
        <v>538</v>
      </c>
    </row>
    <row r="314" s="13" customFormat="1">
      <c r="B314" s="247"/>
      <c r="C314" s="248"/>
      <c r="D314" s="238" t="s">
        <v>124</v>
      </c>
      <c r="E314" s="249" t="s">
        <v>1</v>
      </c>
      <c r="F314" s="250" t="s">
        <v>539</v>
      </c>
      <c r="G314" s="248"/>
      <c r="H314" s="251">
        <v>1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AT314" s="257" t="s">
        <v>124</v>
      </c>
      <c r="AU314" s="257" t="s">
        <v>86</v>
      </c>
      <c r="AV314" s="13" t="s">
        <v>86</v>
      </c>
      <c r="AW314" s="13" t="s">
        <v>31</v>
      </c>
      <c r="AX314" s="13" t="s">
        <v>76</v>
      </c>
      <c r="AY314" s="257" t="s">
        <v>116</v>
      </c>
    </row>
    <row r="315" s="14" customFormat="1">
      <c r="B315" s="258"/>
      <c r="C315" s="259"/>
      <c r="D315" s="238" t="s">
        <v>124</v>
      </c>
      <c r="E315" s="260" t="s">
        <v>1</v>
      </c>
      <c r="F315" s="261" t="s">
        <v>127</v>
      </c>
      <c r="G315" s="259"/>
      <c r="H315" s="262">
        <v>1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AT315" s="268" t="s">
        <v>124</v>
      </c>
      <c r="AU315" s="268" t="s">
        <v>86</v>
      </c>
      <c r="AV315" s="14" t="s">
        <v>122</v>
      </c>
      <c r="AW315" s="14" t="s">
        <v>31</v>
      </c>
      <c r="AX315" s="14" t="s">
        <v>84</v>
      </c>
      <c r="AY315" s="268" t="s">
        <v>116</v>
      </c>
    </row>
    <row r="316" s="1" customFormat="1" ht="24" customHeight="1">
      <c r="B316" s="37"/>
      <c r="C316" s="274" t="s">
        <v>540</v>
      </c>
      <c r="D316" s="274" t="s">
        <v>442</v>
      </c>
      <c r="E316" s="275" t="s">
        <v>541</v>
      </c>
      <c r="F316" s="276" t="s">
        <v>542</v>
      </c>
      <c r="G316" s="277" t="s">
        <v>518</v>
      </c>
      <c r="H316" s="278">
        <v>3</v>
      </c>
      <c r="I316" s="279"/>
      <c r="J316" s="280">
        <f>ROUND(I316*H316,2)</f>
        <v>0</v>
      </c>
      <c r="K316" s="276" t="s">
        <v>1</v>
      </c>
      <c r="L316" s="281"/>
      <c r="M316" s="282" t="s">
        <v>1</v>
      </c>
      <c r="N316" s="283" t="s">
        <v>41</v>
      </c>
      <c r="O316" s="85"/>
      <c r="P316" s="232">
        <f>O316*H316</f>
        <v>0</v>
      </c>
      <c r="Q316" s="232">
        <v>0</v>
      </c>
      <c r="R316" s="232">
        <f>Q316*H316</f>
        <v>0</v>
      </c>
      <c r="S316" s="232">
        <v>0</v>
      </c>
      <c r="T316" s="233">
        <f>S316*H316</f>
        <v>0</v>
      </c>
      <c r="AR316" s="234" t="s">
        <v>161</v>
      </c>
      <c r="AT316" s="234" t="s">
        <v>442</v>
      </c>
      <c r="AU316" s="234" t="s">
        <v>86</v>
      </c>
      <c r="AY316" s="16" t="s">
        <v>116</v>
      </c>
      <c r="BE316" s="235">
        <f>IF(N316="základní",J316,0)</f>
        <v>0</v>
      </c>
      <c r="BF316" s="235">
        <f>IF(N316="snížená",J316,0)</f>
        <v>0</v>
      </c>
      <c r="BG316" s="235">
        <f>IF(N316="zákl. přenesená",J316,0)</f>
        <v>0</v>
      </c>
      <c r="BH316" s="235">
        <f>IF(N316="sníž. přenesená",J316,0)</f>
        <v>0</v>
      </c>
      <c r="BI316" s="235">
        <f>IF(N316="nulová",J316,0)</f>
        <v>0</v>
      </c>
      <c r="BJ316" s="16" t="s">
        <v>84</v>
      </c>
      <c r="BK316" s="235">
        <f>ROUND(I316*H316,2)</f>
        <v>0</v>
      </c>
      <c r="BL316" s="16" t="s">
        <v>122</v>
      </c>
      <c r="BM316" s="234" t="s">
        <v>543</v>
      </c>
    </row>
    <row r="317" s="13" customFormat="1">
      <c r="B317" s="247"/>
      <c r="C317" s="248"/>
      <c r="D317" s="238" t="s">
        <v>124</v>
      </c>
      <c r="E317" s="249" t="s">
        <v>1</v>
      </c>
      <c r="F317" s="250" t="s">
        <v>544</v>
      </c>
      <c r="G317" s="248"/>
      <c r="H317" s="251">
        <v>3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AT317" s="257" t="s">
        <v>124</v>
      </c>
      <c r="AU317" s="257" t="s">
        <v>86</v>
      </c>
      <c r="AV317" s="13" t="s">
        <v>86</v>
      </c>
      <c r="AW317" s="13" t="s">
        <v>31</v>
      </c>
      <c r="AX317" s="13" t="s">
        <v>76</v>
      </c>
      <c r="AY317" s="257" t="s">
        <v>116</v>
      </c>
    </row>
    <row r="318" s="14" customFormat="1">
      <c r="B318" s="258"/>
      <c r="C318" s="259"/>
      <c r="D318" s="238" t="s">
        <v>124</v>
      </c>
      <c r="E318" s="260" t="s">
        <v>1</v>
      </c>
      <c r="F318" s="261" t="s">
        <v>127</v>
      </c>
      <c r="G318" s="259"/>
      <c r="H318" s="262">
        <v>3</v>
      </c>
      <c r="I318" s="263"/>
      <c r="J318" s="259"/>
      <c r="K318" s="259"/>
      <c r="L318" s="264"/>
      <c r="M318" s="265"/>
      <c r="N318" s="266"/>
      <c r="O318" s="266"/>
      <c r="P318" s="266"/>
      <c r="Q318" s="266"/>
      <c r="R318" s="266"/>
      <c r="S318" s="266"/>
      <c r="T318" s="267"/>
      <c r="AT318" s="268" t="s">
        <v>124</v>
      </c>
      <c r="AU318" s="268" t="s">
        <v>86</v>
      </c>
      <c r="AV318" s="14" t="s">
        <v>122</v>
      </c>
      <c r="AW318" s="14" t="s">
        <v>31</v>
      </c>
      <c r="AX318" s="14" t="s">
        <v>84</v>
      </c>
      <c r="AY318" s="268" t="s">
        <v>116</v>
      </c>
    </row>
    <row r="319" s="1" customFormat="1" ht="24" customHeight="1">
      <c r="B319" s="37"/>
      <c r="C319" s="274" t="s">
        <v>545</v>
      </c>
      <c r="D319" s="274" t="s">
        <v>442</v>
      </c>
      <c r="E319" s="275" t="s">
        <v>546</v>
      </c>
      <c r="F319" s="276" t="s">
        <v>547</v>
      </c>
      <c r="G319" s="277" t="s">
        <v>518</v>
      </c>
      <c r="H319" s="278">
        <v>3</v>
      </c>
      <c r="I319" s="279"/>
      <c r="J319" s="280">
        <f>ROUND(I319*H319,2)</f>
        <v>0</v>
      </c>
      <c r="K319" s="276" t="s">
        <v>1</v>
      </c>
      <c r="L319" s="281"/>
      <c r="M319" s="282" t="s">
        <v>1</v>
      </c>
      <c r="N319" s="283" t="s">
        <v>41</v>
      </c>
      <c r="O319" s="85"/>
      <c r="P319" s="232">
        <f>O319*H319</f>
        <v>0</v>
      </c>
      <c r="Q319" s="232">
        <v>0</v>
      </c>
      <c r="R319" s="232">
        <f>Q319*H319</f>
        <v>0</v>
      </c>
      <c r="S319" s="232">
        <v>0</v>
      </c>
      <c r="T319" s="233">
        <f>S319*H319</f>
        <v>0</v>
      </c>
      <c r="AR319" s="234" t="s">
        <v>161</v>
      </c>
      <c r="AT319" s="234" t="s">
        <v>442</v>
      </c>
      <c r="AU319" s="234" t="s">
        <v>86</v>
      </c>
      <c r="AY319" s="16" t="s">
        <v>116</v>
      </c>
      <c r="BE319" s="235">
        <f>IF(N319="základní",J319,0)</f>
        <v>0</v>
      </c>
      <c r="BF319" s="235">
        <f>IF(N319="snížená",J319,0)</f>
        <v>0</v>
      </c>
      <c r="BG319" s="235">
        <f>IF(N319="zákl. přenesená",J319,0)</f>
        <v>0</v>
      </c>
      <c r="BH319" s="235">
        <f>IF(N319="sníž. přenesená",J319,0)</f>
        <v>0</v>
      </c>
      <c r="BI319" s="235">
        <f>IF(N319="nulová",J319,0)</f>
        <v>0</v>
      </c>
      <c r="BJ319" s="16" t="s">
        <v>84</v>
      </c>
      <c r="BK319" s="235">
        <f>ROUND(I319*H319,2)</f>
        <v>0</v>
      </c>
      <c r="BL319" s="16" t="s">
        <v>122</v>
      </c>
      <c r="BM319" s="234" t="s">
        <v>548</v>
      </c>
    </row>
    <row r="320" s="13" customFormat="1">
      <c r="B320" s="247"/>
      <c r="C320" s="248"/>
      <c r="D320" s="238" t="s">
        <v>124</v>
      </c>
      <c r="E320" s="249" t="s">
        <v>1</v>
      </c>
      <c r="F320" s="250" t="s">
        <v>544</v>
      </c>
      <c r="G320" s="248"/>
      <c r="H320" s="251">
        <v>3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AT320" s="257" t="s">
        <v>124</v>
      </c>
      <c r="AU320" s="257" t="s">
        <v>86</v>
      </c>
      <c r="AV320" s="13" t="s">
        <v>86</v>
      </c>
      <c r="AW320" s="13" t="s">
        <v>31</v>
      </c>
      <c r="AX320" s="13" t="s">
        <v>76</v>
      </c>
      <c r="AY320" s="257" t="s">
        <v>116</v>
      </c>
    </row>
    <row r="321" s="14" customFormat="1">
      <c r="B321" s="258"/>
      <c r="C321" s="259"/>
      <c r="D321" s="238" t="s">
        <v>124</v>
      </c>
      <c r="E321" s="260" t="s">
        <v>1</v>
      </c>
      <c r="F321" s="261" t="s">
        <v>127</v>
      </c>
      <c r="G321" s="259"/>
      <c r="H321" s="262">
        <v>3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AT321" s="268" t="s">
        <v>124</v>
      </c>
      <c r="AU321" s="268" t="s">
        <v>86</v>
      </c>
      <c r="AV321" s="14" t="s">
        <v>122</v>
      </c>
      <c r="AW321" s="14" t="s">
        <v>31</v>
      </c>
      <c r="AX321" s="14" t="s">
        <v>84</v>
      </c>
      <c r="AY321" s="268" t="s">
        <v>116</v>
      </c>
    </row>
    <row r="322" s="1" customFormat="1" ht="24" customHeight="1">
      <c r="B322" s="37"/>
      <c r="C322" s="274" t="s">
        <v>549</v>
      </c>
      <c r="D322" s="274" t="s">
        <v>442</v>
      </c>
      <c r="E322" s="275" t="s">
        <v>550</v>
      </c>
      <c r="F322" s="276" t="s">
        <v>551</v>
      </c>
      <c r="G322" s="277" t="s">
        <v>518</v>
      </c>
      <c r="H322" s="278">
        <v>194</v>
      </c>
      <c r="I322" s="279"/>
      <c r="J322" s="280">
        <f>ROUND(I322*H322,2)</f>
        <v>0</v>
      </c>
      <c r="K322" s="276" t="s">
        <v>1</v>
      </c>
      <c r="L322" s="281"/>
      <c r="M322" s="282" t="s">
        <v>1</v>
      </c>
      <c r="N322" s="283" t="s">
        <v>41</v>
      </c>
      <c r="O322" s="85"/>
      <c r="P322" s="232">
        <f>O322*H322</f>
        <v>0</v>
      </c>
      <c r="Q322" s="232">
        <v>0</v>
      </c>
      <c r="R322" s="232">
        <f>Q322*H322</f>
        <v>0</v>
      </c>
      <c r="S322" s="232">
        <v>0</v>
      </c>
      <c r="T322" s="233">
        <f>S322*H322</f>
        <v>0</v>
      </c>
      <c r="AR322" s="234" t="s">
        <v>161</v>
      </c>
      <c r="AT322" s="234" t="s">
        <v>442</v>
      </c>
      <c r="AU322" s="234" t="s">
        <v>86</v>
      </c>
      <c r="AY322" s="16" t="s">
        <v>116</v>
      </c>
      <c r="BE322" s="235">
        <f>IF(N322="základní",J322,0)</f>
        <v>0</v>
      </c>
      <c r="BF322" s="235">
        <f>IF(N322="snížená",J322,0)</f>
        <v>0</v>
      </c>
      <c r="BG322" s="235">
        <f>IF(N322="zákl. přenesená",J322,0)</f>
        <v>0</v>
      </c>
      <c r="BH322" s="235">
        <f>IF(N322="sníž. přenesená",J322,0)</f>
        <v>0</v>
      </c>
      <c r="BI322" s="235">
        <f>IF(N322="nulová",J322,0)</f>
        <v>0</v>
      </c>
      <c r="BJ322" s="16" t="s">
        <v>84</v>
      </c>
      <c r="BK322" s="235">
        <f>ROUND(I322*H322,2)</f>
        <v>0</v>
      </c>
      <c r="BL322" s="16" t="s">
        <v>122</v>
      </c>
      <c r="BM322" s="234" t="s">
        <v>552</v>
      </c>
    </row>
    <row r="323" s="12" customFormat="1">
      <c r="B323" s="236"/>
      <c r="C323" s="237"/>
      <c r="D323" s="238" t="s">
        <v>124</v>
      </c>
      <c r="E323" s="239" t="s">
        <v>1</v>
      </c>
      <c r="F323" s="240" t="s">
        <v>553</v>
      </c>
      <c r="G323" s="237"/>
      <c r="H323" s="239" t="s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AT323" s="246" t="s">
        <v>124</v>
      </c>
      <c r="AU323" s="246" t="s">
        <v>86</v>
      </c>
      <c r="AV323" s="12" t="s">
        <v>84</v>
      </c>
      <c r="AW323" s="12" t="s">
        <v>31</v>
      </c>
      <c r="AX323" s="12" t="s">
        <v>76</v>
      </c>
      <c r="AY323" s="246" t="s">
        <v>116</v>
      </c>
    </row>
    <row r="324" s="13" customFormat="1">
      <c r="B324" s="247"/>
      <c r="C324" s="248"/>
      <c r="D324" s="238" t="s">
        <v>124</v>
      </c>
      <c r="E324" s="249" t="s">
        <v>1</v>
      </c>
      <c r="F324" s="250" t="s">
        <v>554</v>
      </c>
      <c r="G324" s="248"/>
      <c r="H324" s="251">
        <v>194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AT324" s="257" t="s">
        <v>124</v>
      </c>
      <c r="AU324" s="257" t="s">
        <v>86</v>
      </c>
      <c r="AV324" s="13" t="s">
        <v>86</v>
      </c>
      <c r="AW324" s="13" t="s">
        <v>31</v>
      </c>
      <c r="AX324" s="13" t="s">
        <v>76</v>
      </c>
      <c r="AY324" s="257" t="s">
        <v>116</v>
      </c>
    </row>
    <row r="325" s="14" customFormat="1">
      <c r="B325" s="258"/>
      <c r="C325" s="259"/>
      <c r="D325" s="238" t="s">
        <v>124</v>
      </c>
      <c r="E325" s="260" t="s">
        <v>1</v>
      </c>
      <c r="F325" s="261" t="s">
        <v>127</v>
      </c>
      <c r="G325" s="259"/>
      <c r="H325" s="262">
        <v>194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AT325" s="268" t="s">
        <v>124</v>
      </c>
      <c r="AU325" s="268" t="s">
        <v>86</v>
      </c>
      <c r="AV325" s="14" t="s">
        <v>122</v>
      </c>
      <c r="AW325" s="14" t="s">
        <v>31</v>
      </c>
      <c r="AX325" s="14" t="s">
        <v>84</v>
      </c>
      <c r="AY325" s="268" t="s">
        <v>116</v>
      </c>
    </row>
    <row r="326" s="1" customFormat="1" ht="16.5" customHeight="1">
      <c r="B326" s="37"/>
      <c r="C326" s="274" t="s">
        <v>555</v>
      </c>
      <c r="D326" s="274" t="s">
        <v>442</v>
      </c>
      <c r="E326" s="275" t="s">
        <v>556</v>
      </c>
      <c r="F326" s="276" t="s">
        <v>557</v>
      </c>
      <c r="G326" s="277" t="s">
        <v>518</v>
      </c>
      <c r="H326" s="278">
        <v>91</v>
      </c>
      <c r="I326" s="279"/>
      <c r="J326" s="280">
        <f>ROUND(I326*H326,2)</f>
        <v>0</v>
      </c>
      <c r="K326" s="276" t="s">
        <v>1</v>
      </c>
      <c r="L326" s="281"/>
      <c r="M326" s="282" t="s">
        <v>1</v>
      </c>
      <c r="N326" s="283" t="s">
        <v>41</v>
      </c>
      <c r="O326" s="85"/>
      <c r="P326" s="232">
        <f>O326*H326</f>
        <v>0</v>
      </c>
      <c r="Q326" s="232">
        <v>0</v>
      </c>
      <c r="R326" s="232">
        <f>Q326*H326</f>
        <v>0</v>
      </c>
      <c r="S326" s="232">
        <v>0</v>
      </c>
      <c r="T326" s="233">
        <f>S326*H326</f>
        <v>0</v>
      </c>
      <c r="AR326" s="234" t="s">
        <v>161</v>
      </c>
      <c r="AT326" s="234" t="s">
        <v>442</v>
      </c>
      <c r="AU326" s="234" t="s">
        <v>86</v>
      </c>
      <c r="AY326" s="16" t="s">
        <v>116</v>
      </c>
      <c r="BE326" s="235">
        <f>IF(N326="základní",J326,0)</f>
        <v>0</v>
      </c>
      <c r="BF326" s="235">
        <f>IF(N326="snížená",J326,0)</f>
        <v>0</v>
      </c>
      <c r="BG326" s="235">
        <f>IF(N326="zákl. přenesená",J326,0)</f>
        <v>0</v>
      </c>
      <c r="BH326" s="235">
        <f>IF(N326="sníž. přenesená",J326,0)</f>
        <v>0</v>
      </c>
      <c r="BI326" s="235">
        <f>IF(N326="nulová",J326,0)</f>
        <v>0</v>
      </c>
      <c r="BJ326" s="16" t="s">
        <v>84</v>
      </c>
      <c r="BK326" s="235">
        <f>ROUND(I326*H326,2)</f>
        <v>0</v>
      </c>
      <c r="BL326" s="16" t="s">
        <v>122</v>
      </c>
      <c r="BM326" s="234" t="s">
        <v>558</v>
      </c>
    </row>
    <row r="327" s="12" customFormat="1">
      <c r="B327" s="236"/>
      <c r="C327" s="237"/>
      <c r="D327" s="238" t="s">
        <v>124</v>
      </c>
      <c r="E327" s="239" t="s">
        <v>1</v>
      </c>
      <c r="F327" s="240" t="s">
        <v>553</v>
      </c>
      <c r="G327" s="237"/>
      <c r="H327" s="239" t="s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AT327" s="246" t="s">
        <v>124</v>
      </c>
      <c r="AU327" s="246" t="s">
        <v>86</v>
      </c>
      <c r="AV327" s="12" t="s">
        <v>84</v>
      </c>
      <c r="AW327" s="12" t="s">
        <v>31</v>
      </c>
      <c r="AX327" s="12" t="s">
        <v>76</v>
      </c>
      <c r="AY327" s="246" t="s">
        <v>116</v>
      </c>
    </row>
    <row r="328" s="13" customFormat="1">
      <c r="B328" s="247"/>
      <c r="C328" s="248"/>
      <c r="D328" s="238" t="s">
        <v>124</v>
      </c>
      <c r="E328" s="249" t="s">
        <v>1</v>
      </c>
      <c r="F328" s="250" t="s">
        <v>559</v>
      </c>
      <c r="G328" s="248"/>
      <c r="H328" s="251">
        <v>91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124</v>
      </c>
      <c r="AU328" s="257" t="s">
        <v>86</v>
      </c>
      <c r="AV328" s="13" t="s">
        <v>86</v>
      </c>
      <c r="AW328" s="13" t="s">
        <v>31</v>
      </c>
      <c r="AX328" s="13" t="s">
        <v>76</v>
      </c>
      <c r="AY328" s="257" t="s">
        <v>116</v>
      </c>
    </row>
    <row r="329" s="14" customFormat="1">
      <c r="B329" s="258"/>
      <c r="C329" s="259"/>
      <c r="D329" s="238" t="s">
        <v>124</v>
      </c>
      <c r="E329" s="260" t="s">
        <v>1</v>
      </c>
      <c r="F329" s="261" t="s">
        <v>127</v>
      </c>
      <c r="G329" s="259"/>
      <c r="H329" s="262">
        <v>91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AT329" s="268" t="s">
        <v>124</v>
      </c>
      <c r="AU329" s="268" t="s">
        <v>86</v>
      </c>
      <c r="AV329" s="14" t="s">
        <v>122</v>
      </c>
      <c r="AW329" s="14" t="s">
        <v>31</v>
      </c>
      <c r="AX329" s="14" t="s">
        <v>84</v>
      </c>
      <c r="AY329" s="268" t="s">
        <v>116</v>
      </c>
    </row>
    <row r="330" s="1" customFormat="1" ht="16.5" customHeight="1">
      <c r="B330" s="37"/>
      <c r="C330" s="274" t="s">
        <v>560</v>
      </c>
      <c r="D330" s="274" t="s">
        <v>442</v>
      </c>
      <c r="E330" s="275" t="s">
        <v>561</v>
      </c>
      <c r="F330" s="276" t="s">
        <v>562</v>
      </c>
      <c r="G330" s="277" t="s">
        <v>518</v>
      </c>
      <c r="H330" s="278">
        <v>221</v>
      </c>
      <c r="I330" s="279"/>
      <c r="J330" s="280">
        <f>ROUND(I330*H330,2)</f>
        <v>0</v>
      </c>
      <c r="K330" s="276" t="s">
        <v>1</v>
      </c>
      <c r="L330" s="281"/>
      <c r="M330" s="282" t="s">
        <v>1</v>
      </c>
      <c r="N330" s="283" t="s">
        <v>41</v>
      </c>
      <c r="O330" s="85"/>
      <c r="P330" s="232">
        <f>O330*H330</f>
        <v>0</v>
      </c>
      <c r="Q330" s="232">
        <v>0</v>
      </c>
      <c r="R330" s="232">
        <f>Q330*H330</f>
        <v>0</v>
      </c>
      <c r="S330" s="232">
        <v>0</v>
      </c>
      <c r="T330" s="233">
        <f>S330*H330</f>
        <v>0</v>
      </c>
      <c r="AR330" s="234" t="s">
        <v>161</v>
      </c>
      <c r="AT330" s="234" t="s">
        <v>442</v>
      </c>
      <c r="AU330" s="234" t="s">
        <v>86</v>
      </c>
      <c r="AY330" s="16" t="s">
        <v>116</v>
      </c>
      <c r="BE330" s="235">
        <f>IF(N330="základní",J330,0)</f>
        <v>0</v>
      </c>
      <c r="BF330" s="235">
        <f>IF(N330="snížená",J330,0)</f>
        <v>0</v>
      </c>
      <c r="BG330" s="235">
        <f>IF(N330="zákl. přenesená",J330,0)</f>
        <v>0</v>
      </c>
      <c r="BH330" s="235">
        <f>IF(N330="sníž. přenesená",J330,0)</f>
        <v>0</v>
      </c>
      <c r="BI330" s="235">
        <f>IF(N330="nulová",J330,0)</f>
        <v>0</v>
      </c>
      <c r="BJ330" s="16" t="s">
        <v>84</v>
      </c>
      <c r="BK330" s="235">
        <f>ROUND(I330*H330,2)</f>
        <v>0</v>
      </c>
      <c r="BL330" s="16" t="s">
        <v>122</v>
      </c>
      <c r="BM330" s="234" t="s">
        <v>563</v>
      </c>
    </row>
    <row r="331" s="12" customFormat="1">
      <c r="B331" s="236"/>
      <c r="C331" s="237"/>
      <c r="D331" s="238" t="s">
        <v>124</v>
      </c>
      <c r="E331" s="239" t="s">
        <v>1</v>
      </c>
      <c r="F331" s="240" t="s">
        <v>553</v>
      </c>
      <c r="G331" s="237"/>
      <c r="H331" s="239" t="s">
        <v>1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AT331" s="246" t="s">
        <v>124</v>
      </c>
      <c r="AU331" s="246" t="s">
        <v>86</v>
      </c>
      <c r="AV331" s="12" t="s">
        <v>84</v>
      </c>
      <c r="AW331" s="12" t="s">
        <v>31</v>
      </c>
      <c r="AX331" s="12" t="s">
        <v>76</v>
      </c>
      <c r="AY331" s="246" t="s">
        <v>116</v>
      </c>
    </row>
    <row r="332" s="13" customFormat="1">
      <c r="B332" s="247"/>
      <c r="C332" s="248"/>
      <c r="D332" s="238" t="s">
        <v>124</v>
      </c>
      <c r="E332" s="249" t="s">
        <v>1</v>
      </c>
      <c r="F332" s="250" t="s">
        <v>564</v>
      </c>
      <c r="G332" s="248"/>
      <c r="H332" s="251">
        <v>221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AT332" s="257" t="s">
        <v>124</v>
      </c>
      <c r="AU332" s="257" t="s">
        <v>86</v>
      </c>
      <c r="AV332" s="13" t="s">
        <v>86</v>
      </c>
      <c r="AW332" s="13" t="s">
        <v>31</v>
      </c>
      <c r="AX332" s="13" t="s">
        <v>76</v>
      </c>
      <c r="AY332" s="257" t="s">
        <v>116</v>
      </c>
    </row>
    <row r="333" s="14" customFormat="1">
      <c r="B333" s="258"/>
      <c r="C333" s="259"/>
      <c r="D333" s="238" t="s">
        <v>124</v>
      </c>
      <c r="E333" s="260" t="s">
        <v>1</v>
      </c>
      <c r="F333" s="261" t="s">
        <v>127</v>
      </c>
      <c r="G333" s="259"/>
      <c r="H333" s="262">
        <v>221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AT333" s="268" t="s">
        <v>124</v>
      </c>
      <c r="AU333" s="268" t="s">
        <v>86</v>
      </c>
      <c r="AV333" s="14" t="s">
        <v>122</v>
      </c>
      <c r="AW333" s="14" t="s">
        <v>31</v>
      </c>
      <c r="AX333" s="14" t="s">
        <v>84</v>
      </c>
      <c r="AY333" s="268" t="s">
        <v>116</v>
      </c>
    </row>
    <row r="334" s="1" customFormat="1" ht="16.5" customHeight="1">
      <c r="B334" s="37"/>
      <c r="C334" s="274" t="s">
        <v>565</v>
      </c>
      <c r="D334" s="274" t="s">
        <v>442</v>
      </c>
      <c r="E334" s="275" t="s">
        <v>566</v>
      </c>
      <c r="F334" s="276" t="s">
        <v>567</v>
      </c>
      <c r="G334" s="277" t="s">
        <v>518</v>
      </c>
      <c r="H334" s="278">
        <v>71</v>
      </c>
      <c r="I334" s="279"/>
      <c r="J334" s="280">
        <f>ROUND(I334*H334,2)</f>
        <v>0</v>
      </c>
      <c r="K334" s="276" t="s">
        <v>1</v>
      </c>
      <c r="L334" s="281"/>
      <c r="M334" s="282" t="s">
        <v>1</v>
      </c>
      <c r="N334" s="283" t="s">
        <v>41</v>
      </c>
      <c r="O334" s="85"/>
      <c r="P334" s="232">
        <f>O334*H334</f>
        <v>0</v>
      </c>
      <c r="Q334" s="232">
        <v>0</v>
      </c>
      <c r="R334" s="232">
        <f>Q334*H334</f>
        <v>0</v>
      </c>
      <c r="S334" s="232">
        <v>0</v>
      </c>
      <c r="T334" s="233">
        <f>S334*H334</f>
        <v>0</v>
      </c>
      <c r="AR334" s="234" t="s">
        <v>161</v>
      </c>
      <c r="AT334" s="234" t="s">
        <v>442</v>
      </c>
      <c r="AU334" s="234" t="s">
        <v>86</v>
      </c>
      <c r="AY334" s="16" t="s">
        <v>116</v>
      </c>
      <c r="BE334" s="235">
        <f>IF(N334="základní",J334,0)</f>
        <v>0</v>
      </c>
      <c r="BF334" s="235">
        <f>IF(N334="snížená",J334,0)</f>
        <v>0</v>
      </c>
      <c r="BG334" s="235">
        <f>IF(N334="zákl. přenesená",J334,0)</f>
        <v>0</v>
      </c>
      <c r="BH334" s="235">
        <f>IF(N334="sníž. přenesená",J334,0)</f>
        <v>0</v>
      </c>
      <c r="BI334" s="235">
        <f>IF(N334="nulová",J334,0)</f>
        <v>0</v>
      </c>
      <c r="BJ334" s="16" t="s">
        <v>84</v>
      </c>
      <c r="BK334" s="235">
        <f>ROUND(I334*H334,2)</f>
        <v>0</v>
      </c>
      <c r="BL334" s="16" t="s">
        <v>122</v>
      </c>
      <c r="BM334" s="234" t="s">
        <v>568</v>
      </c>
    </row>
    <row r="335" s="13" customFormat="1">
      <c r="B335" s="247"/>
      <c r="C335" s="248"/>
      <c r="D335" s="238" t="s">
        <v>124</v>
      </c>
      <c r="E335" s="249" t="s">
        <v>1</v>
      </c>
      <c r="F335" s="250" t="s">
        <v>569</v>
      </c>
      <c r="G335" s="248"/>
      <c r="H335" s="251">
        <v>71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AT335" s="257" t="s">
        <v>124</v>
      </c>
      <c r="AU335" s="257" t="s">
        <v>86</v>
      </c>
      <c r="AV335" s="13" t="s">
        <v>86</v>
      </c>
      <c r="AW335" s="13" t="s">
        <v>31</v>
      </c>
      <c r="AX335" s="13" t="s">
        <v>76</v>
      </c>
      <c r="AY335" s="257" t="s">
        <v>116</v>
      </c>
    </row>
    <row r="336" s="14" customFormat="1">
      <c r="B336" s="258"/>
      <c r="C336" s="259"/>
      <c r="D336" s="238" t="s">
        <v>124</v>
      </c>
      <c r="E336" s="260" t="s">
        <v>1</v>
      </c>
      <c r="F336" s="261" t="s">
        <v>127</v>
      </c>
      <c r="G336" s="259"/>
      <c r="H336" s="262">
        <v>71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AT336" s="268" t="s">
        <v>124</v>
      </c>
      <c r="AU336" s="268" t="s">
        <v>86</v>
      </c>
      <c r="AV336" s="14" t="s">
        <v>122</v>
      </c>
      <c r="AW336" s="14" t="s">
        <v>31</v>
      </c>
      <c r="AX336" s="14" t="s">
        <v>84</v>
      </c>
      <c r="AY336" s="268" t="s">
        <v>116</v>
      </c>
    </row>
    <row r="337" s="1" customFormat="1" ht="16.5" customHeight="1">
      <c r="B337" s="37"/>
      <c r="C337" s="274" t="s">
        <v>570</v>
      </c>
      <c r="D337" s="274" t="s">
        <v>442</v>
      </c>
      <c r="E337" s="275" t="s">
        <v>571</v>
      </c>
      <c r="F337" s="276" t="s">
        <v>572</v>
      </c>
      <c r="G337" s="277" t="s">
        <v>518</v>
      </c>
      <c r="H337" s="278">
        <v>71</v>
      </c>
      <c r="I337" s="279"/>
      <c r="J337" s="280">
        <f>ROUND(I337*H337,2)</f>
        <v>0</v>
      </c>
      <c r="K337" s="276" t="s">
        <v>1</v>
      </c>
      <c r="L337" s="281"/>
      <c r="M337" s="282" t="s">
        <v>1</v>
      </c>
      <c r="N337" s="283" t="s">
        <v>41</v>
      </c>
      <c r="O337" s="85"/>
      <c r="P337" s="232">
        <f>O337*H337</f>
        <v>0</v>
      </c>
      <c r="Q337" s="232">
        <v>0</v>
      </c>
      <c r="R337" s="232">
        <f>Q337*H337</f>
        <v>0</v>
      </c>
      <c r="S337" s="232">
        <v>0</v>
      </c>
      <c r="T337" s="233">
        <f>S337*H337</f>
        <v>0</v>
      </c>
      <c r="AR337" s="234" t="s">
        <v>161</v>
      </c>
      <c r="AT337" s="234" t="s">
        <v>442</v>
      </c>
      <c r="AU337" s="234" t="s">
        <v>86</v>
      </c>
      <c r="AY337" s="16" t="s">
        <v>116</v>
      </c>
      <c r="BE337" s="235">
        <f>IF(N337="základní",J337,0)</f>
        <v>0</v>
      </c>
      <c r="BF337" s="235">
        <f>IF(N337="snížená",J337,0)</f>
        <v>0</v>
      </c>
      <c r="BG337" s="235">
        <f>IF(N337="zákl. přenesená",J337,0)</f>
        <v>0</v>
      </c>
      <c r="BH337" s="235">
        <f>IF(N337="sníž. přenesená",J337,0)</f>
        <v>0</v>
      </c>
      <c r="BI337" s="235">
        <f>IF(N337="nulová",J337,0)</f>
        <v>0</v>
      </c>
      <c r="BJ337" s="16" t="s">
        <v>84</v>
      </c>
      <c r="BK337" s="235">
        <f>ROUND(I337*H337,2)</f>
        <v>0</v>
      </c>
      <c r="BL337" s="16" t="s">
        <v>122</v>
      </c>
      <c r="BM337" s="234" t="s">
        <v>573</v>
      </c>
    </row>
    <row r="338" s="13" customFormat="1">
      <c r="B338" s="247"/>
      <c r="C338" s="248"/>
      <c r="D338" s="238" t="s">
        <v>124</v>
      </c>
      <c r="E338" s="249" t="s">
        <v>1</v>
      </c>
      <c r="F338" s="250" t="s">
        <v>569</v>
      </c>
      <c r="G338" s="248"/>
      <c r="H338" s="251">
        <v>71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AT338" s="257" t="s">
        <v>124</v>
      </c>
      <c r="AU338" s="257" t="s">
        <v>86</v>
      </c>
      <c r="AV338" s="13" t="s">
        <v>86</v>
      </c>
      <c r="AW338" s="13" t="s">
        <v>31</v>
      </c>
      <c r="AX338" s="13" t="s">
        <v>76</v>
      </c>
      <c r="AY338" s="257" t="s">
        <v>116</v>
      </c>
    </row>
    <row r="339" s="14" customFormat="1">
      <c r="B339" s="258"/>
      <c r="C339" s="259"/>
      <c r="D339" s="238" t="s">
        <v>124</v>
      </c>
      <c r="E339" s="260" t="s">
        <v>1</v>
      </c>
      <c r="F339" s="261" t="s">
        <v>127</v>
      </c>
      <c r="G339" s="259"/>
      <c r="H339" s="262">
        <v>71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AT339" s="268" t="s">
        <v>124</v>
      </c>
      <c r="AU339" s="268" t="s">
        <v>86</v>
      </c>
      <c r="AV339" s="14" t="s">
        <v>122</v>
      </c>
      <c r="AW339" s="14" t="s">
        <v>31</v>
      </c>
      <c r="AX339" s="14" t="s">
        <v>84</v>
      </c>
      <c r="AY339" s="268" t="s">
        <v>116</v>
      </c>
    </row>
    <row r="340" s="1" customFormat="1" ht="16.5" customHeight="1">
      <c r="B340" s="37"/>
      <c r="C340" s="274" t="s">
        <v>574</v>
      </c>
      <c r="D340" s="274" t="s">
        <v>442</v>
      </c>
      <c r="E340" s="275" t="s">
        <v>575</v>
      </c>
      <c r="F340" s="276" t="s">
        <v>576</v>
      </c>
      <c r="G340" s="277" t="s">
        <v>518</v>
      </c>
      <c r="H340" s="278">
        <v>118</v>
      </c>
      <c r="I340" s="279"/>
      <c r="J340" s="280">
        <f>ROUND(I340*H340,2)</f>
        <v>0</v>
      </c>
      <c r="K340" s="276" t="s">
        <v>1</v>
      </c>
      <c r="L340" s="281"/>
      <c r="M340" s="282" t="s">
        <v>1</v>
      </c>
      <c r="N340" s="283" t="s">
        <v>41</v>
      </c>
      <c r="O340" s="85"/>
      <c r="P340" s="232">
        <f>O340*H340</f>
        <v>0</v>
      </c>
      <c r="Q340" s="232">
        <v>0</v>
      </c>
      <c r="R340" s="232">
        <f>Q340*H340</f>
        <v>0</v>
      </c>
      <c r="S340" s="232">
        <v>0</v>
      </c>
      <c r="T340" s="233">
        <f>S340*H340</f>
        <v>0</v>
      </c>
      <c r="AR340" s="234" t="s">
        <v>161</v>
      </c>
      <c r="AT340" s="234" t="s">
        <v>442</v>
      </c>
      <c r="AU340" s="234" t="s">
        <v>86</v>
      </c>
      <c r="AY340" s="16" t="s">
        <v>116</v>
      </c>
      <c r="BE340" s="235">
        <f>IF(N340="základní",J340,0)</f>
        <v>0</v>
      </c>
      <c r="BF340" s="235">
        <f>IF(N340="snížená",J340,0)</f>
        <v>0</v>
      </c>
      <c r="BG340" s="235">
        <f>IF(N340="zákl. přenesená",J340,0)</f>
        <v>0</v>
      </c>
      <c r="BH340" s="235">
        <f>IF(N340="sníž. přenesená",J340,0)</f>
        <v>0</v>
      </c>
      <c r="BI340" s="235">
        <f>IF(N340="nulová",J340,0)</f>
        <v>0</v>
      </c>
      <c r="BJ340" s="16" t="s">
        <v>84</v>
      </c>
      <c r="BK340" s="235">
        <f>ROUND(I340*H340,2)</f>
        <v>0</v>
      </c>
      <c r="BL340" s="16" t="s">
        <v>122</v>
      </c>
      <c r="BM340" s="234" t="s">
        <v>577</v>
      </c>
    </row>
    <row r="341" s="13" customFormat="1">
      <c r="B341" s="247"/>
      <c r="C341" s="248"/>
      <c r="D341" s="238" t="s">
        <v>124</v>
      </c>
      <c r="E341" s="249" t="s">
        <v>1</v>
      </c>
      <c r="F341" s="250" t="s">
        <v>578</v>
      </c>
      <c r="G341" s="248"/>
      <c r="H341" s="251">
        <v>118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AT341" s="257" t="s">
        <v>124</v>
      </c>
      <c r="AU341" s="257" t="s">
        <v>86</v>
      </c>
      <c r="AV341" s="13" t="s">
        <v>86</v>
      </c>
      <c r="AW341" s="13" t="s">
        <v>31</v>
      </c>
      <c r="AX341" s="13" t="s">
        <v>76</v>
      </c>
      <c r="AY341" s="257" t="s">
        <v>116</v>
      </c>
    </row>
    <row r="342" s="14" customFormat="1">
      <c r="B342" s="258"/>
      <c r="C342" s="259"/>
      <c r="D342" s="238" t="s">
        <v>124</v>
      </c>
      <c r="E342" s="260" t="s">
        <v>1</v>
      </c>
      <c r="F342" s="261" t="s">
        <v>127</v>
      </c>
      <c r="G342" s="259"/>
      <c r="H342" s="262">
        <v>118</v>
      </c>
      <c r="I342" s="263"/>
      <c r="J342" s="259"/>
      <c r="K342" s="259"/>
      <c r="L342" s="264"/>
      <c r="M342" s="284"/>
      <c r="N342" s="285"/>
      <c r="O342" s="285"/>
      <c r="P342" s="285"/>
      <c r="Q342" s="285"/>
      <c r="R342" s="285"/>
      <c r="S342" s="285"/>
      <c r="T342" s="286"/>
      <c r="AT342" s="268" t="s">
        <v>124</v>
      </c>
      <c r="AU342" s="268" t="s">
        <v>86</v>
      </c>
      <c r="AV342" s="14" t="s">
        <v>122</v>
      </c>
      <c r="AW342" s="14" t="s">
        <v>31</v>
      </c>
      <c r="AX342" s="14" t="s">
        <v>84</v>
      </c>
      <c r="AY342" s="268" t="s">
        <v>116</v>
      </c>
    </row>
    <row r="343" s="1" customFormat="1" ht="6.96" customHeight="1">
      <c r="B343" s="60"/>
      <c r="C343" s="61"/>
      <c r="D343" s="61"/>
      <c r="E343" s="61"/>
      <c r="F343" s="61"/>
      <c r="G343" s="61"/>
      <c r="H343" s="61"/>
      <c r="I343" s="172"/>
      <c r="J343" s="61"/>
      <c r="K343" s="61"/>
      <c r="L343" s="42"/>
    </row>
  </sheetData>
  <sheetProtection sheet="1" autoFilter="0" formatColumns="0" formatRows="0" objects="1" scenarios="1" spinCount="100000" saltValue="XDPdlRaL2Z9uyERHyddaDXFwkY1mNCD5LtyZszipC977OK9GHjS762Myo7ShZW1z7tBSKm/eIb042WhbkSZY6A==" hashValue="04ylaHQZFW77HtjPj5W7oBHhDL04V2VBG9+axuVFQjqai5cEFvUfnVtpVianGu7kSXJ6CSBg4t5OoZTYP7xj8A==" algorithmName="SHA-512" password="CC35"/>
  <autoFilter ref="C121:K3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Magda-PC\Magda</dc:creator>
  <cp:lastModifiedBy>Magda-PC\Magda</cp:lastModifiedBy>
  <dcterms:created xsi:type="dcterms:W3CDTF">2019-11-11T13:20:28Z</dcterms:created>
  <dcterms:modified xsi:type="dcterms:W3CDTF">2019-11-11T13:20:31Z</dcterms:modified>
</cp:coreProperties>
</file>